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PILNGBSAMWAN\Desktop\"/>
    </mc:Choice>
  </mc:AlternateContent>
  <xr:revisionPtr revIDLastSave="0" documentId="13_ncr:1_{5E130072-D566-481D-BE58-3F40DF84845B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月度总船期表" sheetId="16" r:id="rId1"/>
    <sheet name="KCI印尼线" sheetId="94" state="hidden" r:id="rId2"/>
    <sheet name="CSE印巴线 " sheetId="90" state="hidden" r:id="rId3"/>
    <sheet name="CVI越南印度线" sheetId="85" state="hidden" r:id="rId4"/>
    <sheet name="CCE吉大港线" sheetId="91" state="hidden" r:id="rId5"/>
    <sheet name="RSS红海线" sheetId="92" state="hidden" r:id="rId6"/>
    <sheet name="FAX南非线" sheetId="4" state="hidden" r:id="rId7"/>
    <sheet name="EAS东非线" sheetId="5" state="hidden" r:id="rId8"/>
    <sheet name="南美西6线WS6" sheetId="86" state="hidden" r:id="rId9"/>
    <sheet name="EA3 东非三线" sheetId="63" state="hidden" r:id="rId10"/>
    <sheet name="SWS西线" sheetId="43" state="hidden" r:id="rId11"/>
    <sheet name="ES1南美东线" sheetId="70" state="hidden" r:id="rId12"/>
    <sheet name="NCS新西兰线" sheetId="6" state="hidden" r:id="rId13"/>
    <sheet name="STA澳洲线" sheetId="71" state="hidden" r:id="rId14"/>
    <sheet name="ES2南美东2线" sheetId="76" state="hidden" r:id="rId15"/>
    <sheet name="GCS中东新线" sheetId="84" state="hidden" r:id="rId16"/>
    <sheet name="南美西2线WS2" sheetId="33" state="hidden" r:id="rId17"/>
    <sheet name="RS2红海线" sheetId="66" state="hidden" r:id="rId18"/>
    <sheet name="SAC澳洲2线" sheetId="37" state="hidden" r:id="rId19"/>
    <sheet name="南美西WSA" sheetId="29" state="hidden" r:id="rId20"/>
    <sheet name="Sheet7" sheetId="80" state="hidden" r:id="rId21"/>
    <sheet name="Sheet4" sheetId="77" state="hidden" r:id="rId22"/>
    <sheet name="Sheet5" sheetId="78" state="hidden" r:id="rId23"/>
    <sheet name="Sheet3" sheetId="74" state="hidden" r:id="rId24"/>
    <sheet name="Sheet2" sheetId="73" state="hidden" r:id="rId25"/>
    <sheet name="Sheet1" sheetId="72" state="hidden" r:id="rId26"/>
  </sheets>
  <definedNames>
    <definedName name="_xlnm._FilterDatabase" localSheetId="17" hidden="1">RS2红海线!$A$12:$T$12</definedName>
    <definedName name="_xlnm._FilterDatabase" localSheetId="5" hidden="1">RSS红海线!$A$12:$T$12</definedName>
    <definedName name="_xlnm.Print_Area" localSheetId="2">'CSE印巴线 '!$A$1:$L$28</definedName>
    <definedName name="_xlnm.Print_Area" localSheetId="7">EAS东非线!$A$1:$M$28</definedName>
    <definedName name="_xlnm.Print_Area" localSheetId="6">FAX南非线!$A$1:$L$28</definedName>
    <definedName name="_xlnm.Print_Area" localSheetId="12">NCS新西兰线!$A$1:$K$26</definedName>
    <definedName name="_xlnm.Print_Area" localSheetId="19">南美西WSA!$A$1:$L$30</definedName>
    <definedName name="_xlnm.Print_Area" localSheetId="0">月度总船期表!$A$1:$X$183</definedName>
    <definedName name="_xlnm.Print_Titles" localSheetId="0">月度总船期表!$1:$3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92" l="1"/>
  <c r="I16" i="92"/>
  <c r="J16" i="92"/>
  <c r="K16" i="92"/>
  <c r="L16" i="92"/>
  <c r="G16" i="92"/>
  <c r="H15" i="92"/>
  <c r="I15" i="92"/>
  <c r="J15" i="92"/>
  <c r="K15" i="92"/>
  <c r="L15" i="92"/>
  <c r="G15" i="92"/>
  <c r="K17" i="92"/>
  <c r="L17" i="92"/>
  <c r="N13" i="71"/>
  <c r="M13" i="71"/>
  <c r="L13" i="71"/>
  <c r="K13" i="71"/>
  <c r="J13" i="71"/>
  <c r="C168" i="16"/>
  <c r="C169" i="16"/>
  <c r="C170" i="16"/>
  <c r="C171" i="16"/>
  <c r="C172" i="16"/>
  <c r="A173" i="16"/>
  <c r="L13" i="94"/>
  <c r="L14" i="94" s="1"/>
  <c r="L15" i="94" s="1"/>
  <c r="L16" i="94" s="1"/>
  <c r="K168" i="16"/>
  <c r="L168" i="16"/>
  <c r="M168" i="16"/>
  <c r="J168" i="16"/>
  <c r="G168" i="16"/>
  <c r="I168" i="16"/>
  <c r="H168" i="16"/>
  <c r="J167" i="16"/>
  <c r="K167" i="16"/>
  <c r="L167" i="16"/>
  <c r="M167" i="16"/>
  <c r="G167" i="16"/>
  <c r="I167" i="16"/>
  <c r="H167" i="16"/>
  <c r="K166" i="16"/>
  <c r="L166" i="16"/>
  <c r="M166" i="16"/>
  <c r="J166" i="16"/>
  <c r="H166" i="16"/>
  <c r="F169" i="16"/>
  <c r="F170" i="16"/>
  <c r="F171" i="16"/>
  <c r="F168" i="16"/>
  <c r="E169" i="16"/>
  <c r="E170" i="16"/>
  <c r="E171" i="16"/>
  <c r="E172" i="16"/>
  <c r="D169" i="16"/>
  <c r="D170" i="16"/>
  <c r="D171" i="16"/>
  <c r="D172" i="16"/>
  <c r="B168" i="16"/>
  <c r="D168" i="16"/>
  <c r="E168" i="16"/>
  <c r="A169" i="16"/>
  <c r="A170" i="16"/>
  <c r="A171" i="16"/>
  <c r="A172" i="16"/>
  <c r="A168" i="16"/>
  <c r="A165" i="16"/>
  <c r="G13" i="94"/>
  <c r="G14" i="94" s="1"/>
  <c r="G15" i="94" s="1"/>
  <c r="G16" i="94" s="1"/>
  <c r="G172" i="16" s="1"/>
  <c r="H13" i="94"/>
  <c r="H14" i="94" s="1"/>
  <c r="H15" i="94" s="1"/>
  <c r="H16" i="94" s="1"/>
  <c r="H172" i="16" s="1"/>
  <c r="B172" i="16"/>
  <c r="B171" i="16"/>
  <c r="B170" i="16"/>
  <c r="B169" i="16"/>
  <c r="F139" i="16"/>
  <c r="F140" i="16"/>
  <c r="F141" i="16"/>
  <c r="F142" i="16"/>
  <c r="E139" i="16"/>
  <c r="E140" i="16"/>
  <c r="E141" i="16"/>
  <c r="E142" i="16"/>
  <c r="D139" i="16"/>
  <c r="D140" i="16"/>
  <c r="D141" i="16"/>
  <c r="D142" i="16"/>
  <c r="D138" i="16"/>
  <c r="E138" i="16"/>
  <c r="F138" i="16"/>
  <c r="I17" i="92" l="1"/>
  <c r="H17" i="92"/>
  <c r="J17" i="92"/>
  <c r="G17" i="92"/>
  <c r="H169" i="16"/>
  <c r="G171" i="16"/>
  <c r="G170" i="16"/>
  <c r="H170" i="16"/>
  <c r="G169" i="16"/>
  <c r="H171" i="16"/>
  <c r="H14" i="92"/>
  <c r="I14" i="92"/>
  <c r="J14" i="92"/>
  <c r="K14" i="92"/>
  <c r="L14" i="92"/>
  <c r="G14" i="92"/>
  <c r="G14" i="6"/>
  <c r="H14" i="6"/>
  <c r="I14" i="6"/>
  <c r="J14" i="6"/>
  <c r="K14" i="6"/>
  <c r="L14" i="6"/>
  <c r="M14" i="6"/>
  <c r="N14" i="6"/>
  <c r="O14" i="6"/>
  <c r="P14" i="6"/>
  <c r="A148" i="16"/>
  <c r="B148" i="16"/>
  <c r="C148" i="16"/>
  <c r="D148" i="16"/>
  <c r="E148" i="16"/>
  <c r="F148" i="16"/>
  <c r="A164" i="16"/>
  <c r="F100" i="16"/>
  <c r="F101" i="16"/>
  <c r="F102" i="16"/>
  <c r="G22" i="92"/>
  <c r="H22" i="92" s="1"/>
  <c r="B68" i="16"/>
  <c r="C68" i="16"/>
  <c r="A69" i="16"/>
  <c r="A70" i="16"/>
  <c r="C60" i="16"/>
  <c r="C61" i="16"/>
  <c r="C62" i="16"/>
  <c r="C59" i="16"/>
  <c r="B59" i="16"/>
  <c r="B60" i="16"/>
  <c r="B61" i="16"/>
  <c r="D59" i="16"/>
  <c r="D60" i="16"/>
  <c r="D61" i="16"/>
  <c r="D62" i="16"/>
  <c r="B23" i="84"/>
  <c r="B24" i="84"/>
  <c r="B25" i="84"/>
  <c r="B22" i="84"/>
  <c r="C22" i="84"/>
  <c r="F7" i="16"/>
  <c r="E7" i="16"/>
  <c r="D7" i="16"/>
  <c r="C7" i="16"/>
  <c r="B7" i="16"/>
  <c r="A7" i="16"/>
  <c r="H22" i="76"/>
  <c r="G22" i="76"/>
  <c r="E23" i="5"/>
  <c r="E24" i="5"/>
  <c r="E25" i="5"/>
  <c r="A25" i="5"/>
  <c r="B25" i="5"/>
  <c r="C25" i="5"/>
  <c r="D25" i="5"/>
  <c r="F25" i="5"/>
  <c r="A26" i="5"/>
  <c r="B26" i="5"/>
  <c r="C26" i="5"/>
  <c r="D26" i="5"/>
  <c r="F26" i="5"/>
  <c r="A24" i="5"/>
  <c r="B24" i="5"/>
  <c r="C24" i="5"/>
  <c r="D24" i="5"/>
  <c r="F24" i="5"/>
  <c r="F23" i="5"/>
  <c r="D23" i="5"/>
  <c r="C23" i="5"/>
  <c r="B23" i="5"/>
  <c r="A23" i="5"/>
  <c r="F22" i="5"/>
  <c r="E22" i="5"/>
  <c r="D22" i="5"/>
  <c r="C22" i="5"/>
  <c r="B22" i="5"/>
  <c r="A22" i="5"/>
  <c r="A24" i="90"/>
  <c r="A159" i="16"/>
  <c r="B159" i="16"/>
  <c r="C159" i="16"/>
  <c r="D159" i="16"/>
  <c r="E159" i="16"/>
  <c r="F159" i="16"/>
  <c r="A53" i="16"/>
  <c r="O47" i="16"/>
  <c r="P47" i="16"/>
  <c r="J48" i="16"/>
  <c r="K48" i="16"/>
  <c r="L48" i="16"/>
  <c r="L47" i="16"/>
  <c r="M47" i="16"/>
  <c r="N47" i="16"/>
  <c r="O46" i="16"/>
  <c r="P46" i="16"/>
  <c r="N46" i="16"/>
  <c r="M46" i="16"/>
  <c r="K46" i="16"/>
  <c r="L46" i="16"/>
  <c r="J46" i="16"/>
  <c r="I48" i="16"/>
  <c r="H48" i="16"/>
  <c r="F49" i="16"/>
  <c r="F50" i="16"/>
  <c r="F51" i="16"/>
  <c r="F52" i="16"/>
  <c r="F48" i="16"/>
  <c r="G48" i="16"/>
  <c r="A49" i="16"/>
  <c r="B49" i="16"/>
  <c r="C49" i="16"/>
  <c r="D49" i="16"/>
  <c r="E49" i="16"/>
  <c r="A50" i="16"/>
  <c r="B50" i="16"/>
  <c r="C50" i="16"/>
  <c r="D50" i="16"/>
  <c r="E50" i="16"/>
  <c r="A51" i="16"/>
  <c r="B51" i="16"/>
  <c r="C51" i="16"/>
  <c r="D51" i="16"/>
  <c r="E51" i="16"/>
  <c r="A52" i="16"/>
  <c r="B52" i="16"/>
  <c r="C52" i="16"/>
  <c r="D52" i="16"/>
  <c r="E52" i="16"/>
  <c r="B48" i="16"/>
  <c r="C48" i="16"/>
  <c r="D48" i="16"/>
  <c r="E48" i="16"/>
  <c r="A48" i="16"/>
  <c r="J47" i="16"/>
  <c r="G47" i="16"/>
  <c r="K47" i="16"/>
  <c r="Q46" i="16"/>
  <c r="G46" i="16"/>
  <c r="A45" i="16"/>
  <c r="Q52" i="16"/>
  <c r="Q51" i="16"/>
  <c r="Q50" i="16"/>
  <c r="Q49" i="16"/>
  <c r="Q48" i="16"/>
  <c r="Q47" i="16"/>
  <c r="F26" i="92"/>
  <c r="E26" i="92"/>
  <c r="D26" i="92"/>
  <c r="C26" i="92"/>
  <c r="B26" i="92"/>
  <c r="A26" i="92"/>
  <c r="F25" i="92"/>
  <c r="E25" i="92"/>
  <c r="D25" i="92"/>
  <c r="C25" i="92"/>
  <c r="B25" i="92"/>
  <c r="A25" i="92"/>
  <c r="F24" i="92"/>
  <c r="E24" i="92"/>
  <c r="D24" i="92"/>
  <c r="C24" i="92"/>
  <c r="B24" i="92"/>
  <c r="A24" i="92"/>
  <c r="F23" i="92"/>
  <c r="E23" i="92"/>
  <c r="D23" i="92"/>
  <c r="C23" i="92"/>
  <c r="B23" i="92"/>
  <c r="A23" i="92"/>
  <c r="F22" i="92"/>
  <c r="E22" i="92"/>
  <c r="D22" i="92"/>
  <c r="C22" i="92"/>
  <c r="B22" i="92"/>
  <c r="A22" i="92"/>
  <c r="A23" i="4"/>
  <c r="B23" i="4"/>
  <c r="C23" i="4"/>
  <c r="D23" i="4"/>
  <c r="E23" i="4"/>
  <c r="F23" i="4"/>
  <c r="H17" i="66"/>
  <c r="I17" i="66"/>
  <c r="J17" i="66"/>
  <c r="K17" i="66"/>
  <c r="L17" i="66"/>
  <c r="G17" i="66"/>
  <c r="H16" i="66"/>
  <c r="I16" i="66"/>
  <c r="J16" i="66"/>
  <c r="K16" i="66"/>
  <c r="L16" i="66"/>
  <c r="G16" i="66"/>
  <c r="H14" i="66"/>
  <c r="I14" i="66"/>
  <c r="J14" i="66"/>
  <c r="K14" i="66"/>
  <c r="L14" i="66"/>
  <c r="A8" i="16"/>
  <c r="B8" i="16"/>
  <c r="C8" i="16"/>
  <c r="D8" i="16"/>
  <c r="E8" i="16"/>
  <c r="F8" i="16"/>
  <c r="O127" i="16"/>
  <c r="P127" i="16"/>
  <c r="Q127" i="16"/>
  <c r="R127" i="16"/>
  <c r="N127" i="16"/>
  <c r="M127" i="16"/>
  <c r="J13" i="86"/>
  <c r="K13" i="86" s="1"/>
  <c r="A93" i="16"/>
  <c r="I13" i="94" l="1"/>
  <c r="K52" i="16"/>
  <c r="G23" i="92"/>
  <c r="H23" i="92" s="1"/>
  <c r="N49" i="16" s="1"/>
  <c r="H49" i="16"/>
  <c r="J49" i="16"/>
  <c r="M49" i="16"/>
  <c r="L49" i="16"/>
  <c r="K50" i="16"/>
  <c r="G50" i="16"/>
  <c r="I50" i="16"/>
  <c r="I49" i="16"/>
  <c r="I22" i="92"/>
  <c r="O48" i="16" s="1"/>
  <c r="M48" i="16"/>
  <c r="G49" i="16"/>
  <c r="N48" i="16"/>
  <c r="K49" i="16"/>
  <c r="J128" i="16"/>
  <c r="K128" i="16"/>
  <c r="L13" i="86"/>
  <c r="H15" i="66"/>
  <c r="I15" i="66"/>
  <c r="J15" i="66"/>
  <c r="K15" i="66"/>
  <c r="L15" i="66"/>
  <c r="G14" i="66"/>
  <c r="G15" i="66" s="1"/>
  <c r="F26" i="4"/>
  <c r="D26" i="4"/>
  <c r="E26" i="4"/>
  <c r="B26" i="4"/>
  <c r="A26" i="4"/>
  <c r="I14" i="94" l="1"/>
  <c r="I169" i="16"/>
  <c r="J13" i="94"/>
  <c r="I23" i="92"/>
  <c r="O49" i="16" s="1"/>
  <c r="K51" i="16"/>
  <c r="I52" i="16"/>
  <c r="G52" i="16"/>
  <c r="G51" i="16"/>
  <c r="H50" i="16"/>
  <c r="J22" i="92"/>
  <c r="P48" i="16" s="1"/>
  <c r="I51" i="16"/>
  <c r="J50" i="16"/>
  <c r="L50" i="16"/>
  <c r="G24" i="92"/>
  <c r="L128" i="16"/>
  <c r="M13" i="86"/>
  <c r="J22" i="43"/>
  <c r="J23" i="43" s="1"/>
  <c r="H22" i="43"/>
  <c r="H23" i="43" s="1"/>
  <c r="I22" i="43"/>
  <c r="I23" i="43" s="1"/>
  <c r="G22" i="43"/>
  <c r="G23" i="43" s="1"/>
  <c r="H14" i="43"/>
  <c r="H15" i="43" s="1"/>
  <c r="I14" i="43"/>
  <c r="I15" i="43" s="1"/>
  <c r="J14" i="43"/>
  <c r="J15" i="43" s="1"/>
  <c r="G14" i="43"/>
  <c r="G15" i="43" s="1"/>
  <c r="A18" i="16"/>
  <c r="B129" i="16"/>
  <c r="B130" i="16"/>
  <c r="B131" i="16"/>
  <c r="B132" i="16"/>
  <c r="D98" i="16"/>
  <c r="C161" i="16"/>
  <c r="A26" i="86"/>
  <c r="F26" i="86"/>
  <c r="G57" i="16"/>
  <c r="G56" i="16"/>
  <c r="J56" i="16"/>
  <c r="E88" i="16"/>
  <c r="D88" i="16"/>
  <c r="C88" i="16"/>
  <c r="D89" i="16"/>
  <c r="A88" i="16"/>
  <c r="B89" i="16"/>
  <c r="E100" i="16"/>
  <c r="D100" i="16"/>
  <c r="A100" i="16"/>
  <c r="A129" i="16"/>
  <c r="C129" i="16"/>
  <c r="D129" i="16"/>
  <c r="E129" i="16"/>
  <c r="F129" i="16"/>
  <c r="C21" i="84"/>
  <c r="C23" i="84"/>
  <c r="C24" i="84"/>
  <c r="C25" i="84"/>
  <c r="K13" i="84"/>
  <c r="L13" i="84" s="1"/>
  <c r="L58" i="16" s="1"/>
  <c r="H138" i="16"/>
  <c r="I138" i="16"/>
  <c r="J138" i="16"/>
  <c r="G138" i="16"/>
  <c r="K14" i="91"/>
  <c r="K139" i="16" s="1"/>
  <c r="J14" i="91"/>
  <c r="J139" i="16" s="1"/>
  <c r="I14" i="91"/>
  <c r="I139" i="16" s="1"/>
  <c r="K138" i="16"/>
  <c r="I137" i="16"/>
  <c r="J137" i="16"/>
  <c r="K137" i="16"/>
  <c r="H137" i="16"/>
  <c r="G137" i="16"/>
  <c r="J136" i="16"/>
  <c r="K136" i="16"/>
  <c r="I136" i="16"/>
  <c r="G136" i="16"/>
  <c r="A143" i="16"/>
  <c r="B142" i="16"/>
  <c r="C142" i="16"/>
  <c r="B141" i="16"/>
  <c r="C141" i="16"/>
  <c r="B140" i="16"/>
  <c r="C140" i="16"/>
  <c r="B139" i="16"/>
  <c r="C139" i="16"/>
  <c r="B138" i="16"/>
  <c r="C138" i="16"/>
  <c r="A139" i="16"/>
  <c r="A140" i="16"/>
  <c r="A141" i="16"/>
  <c r="A142" i="16"/>
  <c r="A138" i="16"/>
  <c r="A135" i="16"/>
  <c r="F25" i="91"/>
  <c r="E25" i="91"/>
  <c r="D25" i="91"/>
  <c r="C25" i="91"/>
  <c r="B25" i="91"/>
  <c r="A25" i="91"/>
  <c r="F24" i="91"/>
  <c r="E24" i="91"/>
  <c r="D24" i="91"/>
  <c r="C24" i="91"/>
  <c r="B24" i="91"/>
  <c r="A24" i="91"/>
  <c r="F23" i="91"/>
  <c r="E23" i="91"/>
  <c r="D23" i="91"/>
  <c r="C23" i="91"/>
  <c r="B23" i="91"/>
  <c r="A23" i="91"/>
  <c r="F22" i="91"/>
  <c r="E22" i="91"/>
  <c r="D22" i="91"/>
  <c r="C22" i="91"/>
  <c r="B22" i="91"/>
  <c r="A22" i="91"/>
  <c r="F21" i="91"/>
  <c r="E21" i="91"/>
  <c r="D21" i="91"/>
  <c r="C21" i="91"/>
  <c r="B21" i="91"/>
  <c r="A21" i="91"/>
  <c r="H14" i="91"/>
  <c r="H139" i="16" s="1"/>
  <c r="G14" i="91"/>
  <c r="G139" i="16" s="1"/>
  <c r="B158" i="16"/>
  <c r="B160" i="16"/>
  <c r="B161" i="16"/>
  <c r="B58" i="16"/>
  <c r="C58" i="16"/>
  <c r="D24" i="37"/>
  <c r="D25" i="37"/>
  <c r="D26" i="37"/>
  <c r="D27" i="37"/>
  <c r="D23" i="37"/>
  <c r="E26" i="37"/>
  <c r="E27" i="37"/>
  <c r="E24" i="37"/>
  <c r="E25" i="37"/>
  <c r="E23" i="37"/>
  <c r="C23" i="37"/>
  <c r="B128" i="16"/>
  <c r="A11" i="16"/>
  <c r="B11" i="16"/>
  <c r="C11" i="16"/>
  <c r="D11" i="16"/>
  <c r="E11" i="16"/>
  <c r="F11" i="16"/>
  <c r="A160" i="16"/>
  <c r="C160" i="16"/>
  <c r="D160" i="16"/>
  <c r="E160" i="16"/>
  <c r="F160" i="16"/>
  <c r="A9" i="16"/>
  <c r="B9" i="16"/>
  <c r="C9" i="16"/>
  <c r="D9" i="16"/>
  <c r="E9" i="16"/>
  <c r="A10" i="16"/>
  <c r="B10" i="16"/>
  <c r="C10" i="16"/>
  <c r="D10" i="16"/>
  <c r="E10" i="16"/>
  <c r="H12" i="85"/>
  <c r="H148" i="16" s="1"/>
  <c r="G13" i="85"/>
  <c r="G14" i="85" s="1"/>
  <c r="J146" i="16"/>
  <c r="K146" i="16"/>
  <c r="L146" i="16"/>
  <c r="M146" i="16"/>
  <c r="H146" i="16"/>
  <c r="G148" i="16"/>
  <c r="H147" i="16"/>
  <c r="I147" i="16"/>
  <c r="J147" i="16"/>
  <c r="K147" i="16"/>
  <c r="L147" i="16"/>
  <c r="M147" i="16"/>
  <c r="G147" i="16"/>
  <c r="G22" i="29"/>
  <c r="H22" i="29" s="1"/>
  <c r="G22" i="66"/>
  <c r="H22" i="66" s="1"/>
  <c r="A175" i="16"/>
  <c r="O98" i="16"/>
  <c r="O97" i="16"/>
  <c r="P97" i="16"/>
  <c r="O96" i="16"/>
  <c r="P96" i="16"/>
  <c r="N97" i="16"/>
  <c r="N96" i="16"/>
  <c r="L96" i="16"/>
  <c r="M96" i="16"/>
  <c r="L97" i="16"/>
  <c r="M97" i="16"/>
  <c r="K97" i="16"/>
  <c r="J97" i="16"/>
  <c r="K96" i="16"/>
  <c r="J86" i="16"/>
  <c r="J96" i="16"/>
  <c r="K86" i="16"/>
  <c r="L86" i="16"/>
  <c r="M86" i="16"/>
  <c r="L22" i="70"/>
  <c r="R88" i="16" s="1"/>
  <c r="H14" i="70"/>
  <c r="H89" i="16" s="1"/>
  <c r="K22" i="70"/>
  <c r="Q88" i="16" s="1"/>
  <c r="Q86" i="16"/>
  <c r="Q87" i="16"/>
  <c r="L14" i="70"/>
  <c r="L15" i="70" s="1"/>
  <c r="L88" i="16"/>
  <c r="L87" i="16"/>
  <c r="G23" i="76"/>
  <c r="J22" i="70"/>
  <c r="J23" i="70" s="1"/>
  <c r="I22" i="70"/>
  <c r="I23" i="70" s="1"/>
  <c r="H22" i="70"/>
  <c r="N88" i="16" s="1"/>
  <c r="G22" i="70"/>
  <c r="G23" i="70" s="1"/>
  <c r="D21" i="16"/>
  <c r="A60" i="16"/>
  <c r="A119" i="16"/>
  <c r="B119" i="16"/>
  <c r="C119" i="16"/>
  <c r="A120" i="16"/>
  <c r="B120" i="16"/>
  <c r="C120" i="16"/>
  <c r="A121" i="16"/>
  <c r="B121" i="16"/>
  <c r="C121" i="16"/>
  <c r="A122" i="16"/>
  <c r="B122" i="16"/>
  <c r="C122" i="16"/>
  <c r="C118" i="16"/>
  <c r="A101" i="16"/>
  <c r="B62" i="16"/>
  <c r="H13" i="86"/>
  <c r="H14" i="86" s="1"/>
  <c r="I127" i="16"/>
  <c r="J14" i="86"/>
  <c r="G14" i="86"/>
  <c r="G129" i="16" s="1"/>
  <c r="A131" i="16"/>
  <c r="A17" i="16"/>
  <c r="E17" i="16"/>
  <c r="F17" i="16"/>
  <c r="C17" i="16"/>
  <c r="C19" i="16"/>
  <c r="C179" i="16"/>
  <c r="D179" i="16"/>
  <c r="E179" i="16"/>
  <c r="F179" i="16"/>
  <c r="J179" i="16"/>
  <c r="K15" i="6"/>
  <c r="L15" i="6"/>
  <c r="M15" i="6"/>
  <c r="N179" i="16"/>
  <c r="O15" i="6"/>
  <c r="O16" i="6" s="1"/>
  <c r="P179" i="16"/>
  <c r="H179" i="16"/>
  <c r="I15" i="6"/>
  <c r="G15" i="6"/>
  <c r="A75" i="16"/>
  <c r="K127" i="16"/>
  <c r="L127" i="16"/>
  <c r="J127" i="16"/>
  <c r="F130" i="16"/>
  <c r="F131" i="16"/>
  <c r="F132" i="16"/>
  <c r="F128" i="16"/>
  <c r="E130" i="16"/>
  <c r="E131" i="16"/>
  <c r="E132" i="16"/>
  <c r="E128" i="16"/>
  <c r="D130" i="16"/>
  <c r="D131" i="16"/>
  <c r="D132" i="16"/>
  <c r="D128" i="16"/>
  <c r="C130" i="16"/>
  <c r="C131" i="16"/>
  <c r="C132" i="16"/>
  <c r="C128" i="16"/>
  <c r="A130" i="16"/>
  <c r="A132" i="16"/>
  <c r="A128" i="16"/>
  <c r="A125" i="16"/>
  <c r="E26" i="86"/>
  <c r="D26" i="86"/>
  <c r="C26" i="86"/>
  <c r="F25" i="86"/>
  <c r="E25" i="86"/>
  <c r="D25" i="86"/>
  <c r="A25" i="86"/>
  <c r="F24" i="86"/>
  <c r="E24" i="86"/>
  <c r="D24" i="86"/>
  <c r="A24" i="86"/>
  <c r="F23" i="86"/>
  <c r="E23" i="86"/>
  <c r="D23" i="86"/>
  <c r="C23" i="86"/>
  <c r="A23" i="86"/>
  <c r="F22" i="86"/>
  <c r="E22" i="86"/>
  <c r="D22" i="86"/>
  <c r="A22" i="86"/>
  <c r="G128" i="16"/>
  <c r="C18" i="16"/>
  <c r="A133" i="16"/>
  <c r="K68" i="16"/>
  <c r="J14" i="71"/>
  <c r="N14" i="71"/>
  <c r="M14" i="71"/>
  <c r="B19" i="16"/>
  <c r="A61" i="16"/>
  <c r="A62" i="16"/>
  <c r="G158" i="16"/>
  <c r="I13" i="90"/>
  <c r="J13" i="90" s="1"/>
  <c r="C162" i="16"/>
  <c r="C158" i="16"/>
  <c r="D161" i="16"/>
  <c r="D162" i="16"/>
  <c r="D158" i="16"/>
  <c r="E161" i="16"/>
  <c r="E162" i="16"/>
  <c r="E158" i="16"/>
  <c r="B162" i="16"/>
  <c r="R157" i="16"/>
  <c r="A27" i="16"/>
  <c r="B27" i="16"/>
  <c r="C27" i="16"/>
  <c r="D27" i="16"/>
  <c r="E27" i="16"/>
  <c r="F27" i="16"/>
  <c r="Q157" i="16"/>
  <c r="P157" i="16"/>
  <c r="O157" i="16"/>
  <c r="N157" i="16"/>
  <c r="R156" i="16"/>
  <c r="Q156" i="16"/>
  <c r="P156" i="16"/>
  <c r="O156" i="16"/>
  <c r="N156" i="16"/>
  <c r="M157" i="16"/>
  <c r="M156" i="16"/>
  <c r="L157" i="16"/>
  <c r="K157" i="16"/>
  <c r="K156" i="16"/>
  <c r="L156" i="16"/>
  <c r="J157" i="16"/>
  <c r="J156" i="16"/>
  <c r="G157" i="16"/>
  <c r="G156" i="16"/>
  <c r="F161" i="16"/>
  <c r="F162" i="16"/>
  <c r="F158" i="16"/>
  <c r="A161" i="16"/>
  <c r="A162" i="16"/>
  <c r="A158" i="16"/>
  <c r="A163" i="16"/>
  <c r="A155" i="16"/>
  <c r="F157" i="16"/>
  <c r="B156" i="16"/>
  <c r="F26" i="90"/>
  <c r="E26" i="90"/>
  <c r="D26" i="90"/>
  <c r="C26" i="90"/>
  <c r="B26" i="90"/>
  <c r="A26" i="90"/>
  <c r="F25" i="90"/>
  <c r="E25" i="90"/>
  <c r="D25" i="90"/>
  <c r="B25" i="90"/>
  <c r="A25" i="90"/>
  <c r="F24" i="90"/>
  <c r="E24" i="90"/>
  <c r="D24" i="90"/>
  <c r="C24" i="90"/>
  <c r="B24" i="90"/>
  <c r="F23" i="90"/>
  <c r="E23" i="90"/>
  <c r="D23" i="90"/>
  <c r="C23" i="90"/>
  <c r="B23" i="90"/>
  <c r="A23" i="90"/>
  <c r="F22" i="90"/>
  <c r="E22" i="90"/>
  <c r="D22" i="90"/>
  <c r="C22" i="90"/>
  <c r="B22" i="90"/>
  <c r="A22" i="90"/>
  <c r="G14" i="90"/>
  <c r="G15" i="90" s="1"/>
  <c r="H13" i="90"/>
  <c r="H14" i="90" s="1"/>
  <c r="A81" i="16"/>
  <c r="F10" i="16"/>
  <c r="F9" i="16"/>
  <c r="L14" i="29"/>
  <c r="L109" i="16" s="1"/>
  <c r="K14" i="29"/>
  <c r="K109" i="16" s="1"/>
  <c r="J14" i="29"/>
  <c r="J15" i="29" s="1"/>
  <c r="I15" i="37"/>
  <c r="I79" i="16" s="1"/>
  <c r="H15" i="37"/>
  <c r="H79" i="16" s="1"/>
  <c r="F150" i="16"/>
  <c r="F151" i="16"/>
  <c r="F152" i="16"/>
  <c r="E150" i="16"/>
  <c r="E151" i="16"/>
  <c r="E152" i="16"/>
  <c r="D150" i="16"/>
  <c r="D151" i="16"/>
  <c r="D152" i="16"/>
  <c r="C150" i="16"/>
  <c r="C151" i="16"/>
  <c r="C152" i="16"/>
  <c r="B150" i="16"/>
  <c r="B151" i="16"/>
  <c r="B152" i="16"/>
  <c r="A150" i="16"/>
  <c r="A151" i="16"/>
  <c r="A152" i="16"/>
  <c r="E89" i="16"/>
  <c r="G66" i="16"/>
  <c r="G67" i="16"/>
  <c r="A55" i="16"/>
  <c r="D17" i="16"/>
  <c r="D18" i="16"/>
  <c r="E18" i="16"/>
  <c r="G13" i="71"/>
  <c r="G68" i="16" s="1"/>
  <c r="L14" i="71"/>
  <c r="F18" i="16"/>
  <c r="F24" i="37"/>
  <c r="F25" i="37"/>
  <c r="F26" i="37"/>
  <c r="F27" i="37"/>
  <c r="F23" i="37"/>
  <c r="I13" i="71"/>
  <c r="I68" i="16" s="1"/>
  <c r="I13" i="4"/>
  <c r="G22" i="4" s="1"/>
  <c r="H13" i="4"/>
  <c r="H7" i="16" s="1"/>
  <c r="B24" i="37"/>
  <c r="C24" i="37"/>
  <c r="C27" i="37"/>
  <c r="B25" i="37"/>
  <c r="B26" i="37"/>
  <c r="B27" i="37"/>
  <c r="B23" i="37"/>
  <c r="A23" i="37"/>
  <c r="A25" i="37"/>
  <c r="A26" i="37"/>
  <c r="A27" i="37"/>
  <c r="A24" i="37"/>
  <c r="A22" i="6"/>
  <c r="B22" i="6"/>
  <c r="C22" i="6"/>
  <c r="D22" i="6"/>
  <c r="E22" i="6"/>
  <c r="F22" i="6"/>
  <c r="G14" i="5"/>
  <c r="G18" i="16" s="1"/>
  <c r="I13" i="5"/>
  <c r="I22" i="5" s="1"/>
  <c r="H13" i="5"/>
  <c r="H17" i="16" s="1"/>
  <c r="G14" i="4"/>
  <c r="G8" i="16" s="1"/>
  <c r="F25" i="71"/>
  <c r="E25" i="71"/>
  <c r="D25" i="71"/>
  <c r="C25" i="71"/>
  <c r="B25" i="71"/>
  <c r="A25" i="71"/>
  <c r="H68" i="16"/>
  <c r="E71" i="16"/>
  <c r="D71" i="16"/>
  <c r="A71" i="16"/>
  <c r="E102" i="16"/>
  <c r="A176" i="16"/>
  <c r="B176" i="16"/>
  <c r="C176" i="16"/>
  <c r="D176" i="16"/>
  <c r="E176" i="16"/>
  <c r="F176" i="16"/>
  <c r="G176" i="16"/>
  <c r="J176" i="16"/>
  <c r="K176" i="16"/>
  <c r="L176" i="16"/>
  <c r="M176" i="16"/>
  <c r="N176" i="16"/>
  <c r="O176" i="16"/>
  <c r="P176" i="16"/>
  <c r="A177" i="16"/>
  <c r="B177" i="16"/>
  <c r="C177" i="16"/>
  <c r="D177" i="16"/>
  <c r="E177" i="16"/>
  <c r="F177" i="16"/>
  <c r="G177" i="16"/>
  <c r="J177" i="16"/>
  <c r="K177" i="16"/>
  <c r="L177" i="16"/>
  <c r="M177" i="16"/>
  <c r="N177" i="16"/>
  <c r="O177" i="16"/>
  <c r="P177" i="16"/>
  <c r="A178" i="16"/>
  <c r="B178" i="16"/>
  <c r="C178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P178" i="16"/>
  <c r="A179" i="16"/>
  <c r="B179" i="16"/>
  <c r="A180" i="16"/>
  <c r="B180" i="16"/>
  <c r="C180" i="16"/>
  <c r="D180" i="16"/>
  <c r="E180" i="16"/>
  <c r="F180" i="16"/>
  <c r="A181" i="16"/>
  <c r="B181" i="16"/>
  <c r="C181" i="16"/>
  <c r="D181" i="16"/>
  <c r="E181" i="16"/>
  <c r="F181" i="16"/>
  <c r="A182" i="16"/>
  <c r="B182" i="16"/>
  <c r="C182" i="16"/>
  <c r="D182" i="16"/>
  <c r="E182" i="16"/>
  <c r="F182" i="16"/>
  <c r="E26" i="43"/>
  <c r="D26" i="43"/>
  <c r="C26" i="43"/>
  <c r="A26" i="43"/>
  <c r="E25" i="43"/>
  <c r="D25" i="43"/>
  <c r="C25" i="43"/>
  <c r="F25" i="43"/>
  <c r="A25" i="43"/>
  <c r="G15" i="37"/>
  <c r="G79" i="16" s="1"/>
  <c r="A153" i="16"/>
  <c r="A149" i="16"/>
  <c r="B149" i="16"/>
  <c r="C149" i="16"/>
  <c r="D149" i="16"/>
  <c r="E149" i="16"/>
  <c r="F149" i="16"/>
  <c r="A145" i="16"/>
  <c r="A98" i="16"/>
  <c r="A72" i="16"/>
  <c r="B72" i="16"/>
  <c r="C72" i="16"/>
  <c r="D72" i="16"/>
  <c r="E72" i="16"/>
  <c r="F72" i="16"/>
  <c r="B69" i="16"/>
  <c r="C69" i="16"/>
  <c r="D69" i="16"/>
  <c r="E69" i="16"/>
  <c r="F69" i="16"/>
  <c r="B70" i="16"/>
  <c r="C70" i="16"/>
  <c r="D70" i="16"/>
  <c r="E70" i="16"/>
  <c r="F70" i="16"/>
  <c r="B71" i="16"/>
  <c r="C71" i="16"/>
  <c r="F71" i="16"/>
  <c r="A21" i="71"/>
  <c r="B21" i="71"/>
  <c r="C21" i="71"/>
  <c r="D21" i="71"/>
  <c r="E21" i="71"/>
  <c r="F21" i="71"/>
  <c r="A22" i="71"/>
  <c r="B22" i="71"/>
  <c r="C22" i="71"/>
  <c r="D22" i="71"/>
  <c r="E22" i="71"/>
  <c r="F22" i="71"/>
  <c r="A23" i="71"/>
  <c r="B23" i="71"/>
  <c r="C23" i="71"/>
  <c r="D23" i="71"/>
  <c r="E23" i="71"/>
  <c r="F23" i="71"/>
  <c r="A24" i="71"/>
  <c r="B24" i="71"/>
  <c r="C24" i="71"/>
  <c r="D24" i="71"/>
  <c r="E24" i="71"/>
  <c r="F24" i="71"/>
  <c r="M14" i="63"/>
  <c r="M15" i="63" s="1"/>
  <c r="M29" i="16" s="1"/>
  <c r="L14" i="63"/>
  <c r="L28" i="16" s="1"/>
  <c r="G14" i="63"/>
  <c r="G15" i="63" s="1"/>
  <c r="H14" i="63"/>
  <c r="H15" i="63" s="1"/>
  <c r="H16" i="63" s="1"/>
  <c r="I14" i="63"/>
  <c r="I15" i="63" s="1"/>
  <c r="J14" i="63"/>
  <c r="J28" i="16" s="1"/>
  <c r="K14" i="63"/>
  <c r="K28" i="16" s="1"/>
  <c r="J15" i="37"/>
  <c r="J16" i="37" s="1"/>
  <c r="K15" i="37"/>
  <c r="K79" i="16" s="1"/>
  <c r="L15" i="37"/>
  <c r="L79" i="16" s="1"/>
  <c r="H14" i="29"/>
  <c r="H15" i="29" s="1"/>
  <c r="G14" i="29"/>
  <c r="G15" i="29" s="1"/>
  <c r="B100" i="16"/>
  <c r="C100" i="16"/>
  <c r="A63" i="16"/>
  <c r="J57" i="16"/>
  <c r="K57" i="16"/>
  <c r="L57" i="16"/>
  <c r="M57" i="16"/>
  <c r="N57" i="16"/>
  <c r="O57" i="16"/>
  <c r="L56" i="16"/>
  <c r="M56" i="16"/>
  <c r="N56" i="16"/>
  <c r="O56" i="16"/>
  <c r="K56" i="16"/>
  <c r="G14" i="84"/>
  <c r="G59" i="16" s="1"/>
  <c r="H14" i="84"/>
  <c r="H15" i="84" s="1"/>
  <c r="I14" i="84"/>
  <c r="I15" i="84" s="1"/>
  <c r="J14" i="84"/>
  <c r="J59" i="16" s="1"/>
  <c r="O59" i="16"/>
  <c r="O60" i="16"/>
  <c r="O61" i="16"/>
  <c r="O62" i="16"/>
  <c r="H58" i="16"/>
  <c r="I58" i="16"/>
  <c r="J58" i="16"/>
  <c r="O58" i="16"/>
  <c r="G58" i="16"/>
  <c r="A59" i="16"/>
  <c r="E59" i="16"/>
  <c r="F59" i="16"/>
  <c r="E60" i="16"/>
  <c r="F60" i="16"/>
  <c r="E61" i="16"/>
  <c r="F61" i="16"/>
  <c r="E62" i="16"/>
  <c r="F62" i="16"/>
  <c r="D58" i="16"/>
  <c r="E58" i="16"/>
  <c r="F58" i="16"/>
  <c r="A58" i="16"/>
  <c r="F25" i="84"/>
  <c r="E25" i="84"/>
  <c r="D25" i="84"/>
  <c r="A25" i="84"/>
  <c r="F24" i="84"/>
  <c r="E24" i="84"/>
  <c r="D24" i="84"/>
  <c r="A24" i="84"/>
  <c r="F23" i="84"/>
  <c r="E23" i="84"/>
  <c r="D23" i="84"/>
  <c r="A23" i="84"/>
  <c r="F22" i="84"/>
  <c r="E22" i="84"/>
  <c r="D22" i="84"/>
  <c r="A22" i="84"/>
  <c r="F21" i="84"/>
  <c r="E21" i="84"/>
  <c r="D21" i="84"/>
  <c r="A21" i="84"/>
  <c r="B41" i="16"/>
  <c r="C41" i="16"/>
  <c r="D41" i="16"/>
  <c r="E41" i="16"/>
  <c r="A41" i="16"/>
  <c r="B40" i="16"/>
  <c r="C40" i="16"/>
  <c r="D40" i="16"/>
  <c r="E40" i="16"/>
  <c r="B20" i="16"/>
  <c r="C20" i="16"/>
  <c r="D20" i="16"/>
  <c r="E20" i="16"/>
  <c r="A40" i="16"/>
  <c r="G14" i="76"/>
  <c r="G99" i="16" s="1"/>
  <c r="H14" i="76"/>
  <c r="H15" i="76" s="1"/>
  <c r="A80" i="16"/>
  <c r="B80" i="16"/>
  <c r="C80" i="16"/>
  <c r="D80" i="16"/>
  <c r="E80" i="16"/>
  <c r="F80" i="16"/>
  <c r="B81" i="16"/>
  <c r="C81" i="16"/>
  <c r="D81" i="16"/>
  <c r="E81" i="16"/>
  <c r="F81" i="16"/>
  <c r="A82" i="16"/>
  <c r="B82" i="16"/>
  <c r="C82" i="16"/>
  <c r="D82" i="16"/>
  <c r="E82" i="16"/>
  <c r="F82" i="16"/>
  <c r="I22" i="33"/>
  <c r="O118" i="16" s="1"/>
  <c r="H22" i="33"/>
  <c r="N118" i="16" s="1"/>
  <c r="A37" i="16"/>
  <c r="F79" i="16"/>
  <c r="A79" i="16"/>
  <c r="E79" i="16"/>
  <c r="D79" i="16"/>
  <c r="J78" i="16"/>
  <c r="K78" i="16"/>
  <c r="L78" i="16"/>
  <c r="B78" i="16"/>
  <c r="C78" i="16"/>
  <c r="D78" i="16"/>
  <c r="E78" i="16"/>
  <c r="F78" i="16"/>
  <c r="G78" i="16"/>
  <c r="A78" i="16"/>
  <c r="A123" i="16"/>
  <c r="D22" i="66"/>
  <c r="D99" i="16"/>
  <c r="C22" i="43"/>
  <c r="I67" i="16"/>
  <c r="J67" i="16"/>
  <c r="K67" i="16"/>
  <c r="L67" i="16"/>
  <c r="M67" i="16"/>
  <c r="N67" i="16"/>
  <c r="N66" i="16"/>
  <c r="J66" i="16"/>
  <c r="K66" i="16"/>
  <c r="L66" i="16"/>
  <c r="M66" i="16"/>
  <c r="H67" i="16"/>
  <c r="H66" i="16"/>
  <c r="C101" i="16"/>
  <c r="D101" i="16"/>
  <c r="A19" i="16"/>
  <c r="A183" i="16"/>
  <c r="F26" i="6"/>
  <c r="E26" i="6"/>
  <c r="D26" i="6"/>
  <c r="C26" i="6"/>
  <c r="B26" i="6"/>
  <c r="A26" i="6"/>
  <c r="F25" i="6"/>
  <c r="E25" i="6"/>
  <c r="D25" i="6"/>
  <c r="C25" i="6"/>
  <c r="B25" i="6"/>
  <c r="A25" i="6"/>
  <c r="F24" i="6"/>
  <c r="E24" i="6"/>
  <c r="D24" i="6"/>
  <c r="C24" i="6"/>
  <c r="B24" i="6"/>
  <c r="A24" i="6"/>
  <c r="F23" i="6"/>
  <c r="E23" i="6"/>
  <c r="D23" i="6"/>
  <c r="C23" i="6"/>
  <c r="B23" i="6"/>
  <c r="A23" i="6"/>
  <c r="D23" i="66"/>
  <c r="A23" i="66"/>
  <c r="A22" i="16"/>
  <c r="B17" i="16"/>
  <c r="B18" i="16"/>
  <c r="B21" i="16"/>
  <c r="A38" i="16"/>
  <c r="B38" i="16"/>
  <c r="C38" i="16"/>
  <c r="D38" i="16"/>
  <c r="E38" i="16"/>
  <c r="G7" i="16"/>
  <c r="A20" i="16"/>
  <c r="A21" i="16"/>
  <c r="A65" i="16"/>
  <c r="A39" i="16"/>
  <c r="I98" i="16"/>
  <c r="H98" i="16"/>
  <c r="G98" i="16"/>
  <c r="D102" i="16"/>
  <c r="C102" i="16"/>
  <c r="B102" i="16"/>
  <c r="A102" i="16"/>
  <c r="E101" i="16"/>
  <c r="B101" i="16"/>
  <c r="F99" i="16"/>
  <c r="E99" i="16"/>
  <c r="C99" i="16"/>
  <c r="B99" i="16"/>
  <c r="A99" i="16"/>
  <c r="F98" i="16"/>
  <c r="E98" i="16"/>
  <c r="C98" i="16"/>
  <c r="B98" i="16"/>
  <c r="A103" i="16"/>
  <c r="A95" i="16"/>
  <c r="R86" i="16"/>
  <c r="R87" i="16"/>
  <c r="A22" i="76"/>
  <c r="I14" i="76"/>
  <c r="I15" i="76" s="1"/>
  <c r="I16" i="76" s="1"/>
  <c r="O26" i="76"/>
  <c r="F26" i="76"/>
  <c r="E26" i="76"/>
  <c r="D26" i="76"/>
  <c r="C26" i="76"/>
  <c r="B26" i="76"/>
  <c r="A26" i="76"/>
  <c r="F25" i="76"/>
  <c r="E25" i="76"/>
  <c r="D25" i="76"/>
  <c r="C25" i="76"/>
  <c r="B25" i="76"/>
  <c r="A25" i="76"/>
  <c r="F24" i="76"/>
  <c r="E24" i="76"/>
  <c r="D24" i="76"/>
  <c r="C24" i="76"/>
  <c r="B24" i="76"/>
  <c r="A24" i="76"/>
  <c r="F23" i="76"/>
  <c r="E23" i="76"/>
  <c r="D23" i="76"/>
  <c r="C23" i="76"/>
  <c r="B23" i="76"/>
  <c r="A23" i="76"/>
  <c r="P22" i="76"/>
  <c r="F22" i="76"/>
  <c r="E22" i="76"/>
  <c r="D22" i="76"/>
  <c r="C22" i="76"/>
  <c r="B22" i="76"/>
  <c r="L98" i="16"/>
  <c r="K98" i="16"/>
  <c r="C26" i="33"/>
  <c r="C23" i="33"/>
  <c r="A73" i="16"/>
  <c r="F68" i="16"/>
  <c r="E68" i="16"/>
  <c r="D68" i="16"/>
  <c r="A68" i="16"/>
  <c r="E90" i="16"/>
  <c r="D90" i="16"/>
  <c r="C90" i="16"/>
  <c r="A90" i="16"/>
  <c r="A24" i="70"/>
  <c r="F26" i="33"/>
  <c r="F25" i="33"/>
  <c r="G17" i="16"/>
  <c r="O27" i="16"/>
  <c r="N27" i="16"/>
  <c r="L26" i="16"/>
  <c r="M26" i="16"/>
  <c r="N26" i="16"/>
  <c r="O26" i="16"/>
  <c r="L27" i="16"/>
  <c r="M27" i="16"/>
  <c r="N25" i="16"/>
  <c r="M25" i="16"/>
  <c r="O25" i="16"/>
  <c r="L25" i="16"/>
  <c r="D24" i="33"/>
  <c r="F24" i="33"/>
  <c r="E24" i="33"/>
  <c r="F24" i="70"/>
  <c r="F25" i="70"/>
  <c r="F26" i="70"/>
  <c r="B37" i="16"/>
  <c r="C37" i="16"/>
  <c r="D37" i="16"/>
  <c r="E37" i="16"/>
  <c r="B39" i="16"/>
  <c r="C39" i="16"/>
  <c r="D39" i="16"/>
  <c r="E39" i="16"/>
  <c r="A23" i="43"/>
  <c r="C23" i="43"/>
  <c r="D23" i="43"/>
  <c r="E23" i="43"/>
  <c r="A24" i="43"/>
  <c r="C24" i="43"/>
  <c r="D24" i="43"/>
  <c r="E24" i="43"/>
  <c r="D22" i="43"/>
  <c r="E22" i="43"/>
  <c r="A22" i="43"/>
  <c r="F24" i="29"/>
  <c r="F25" i="29"/>
  <c r="F26" i="29"/>
  <c r="L108" i="16"/>
  <c r="K108" i="16"/>
  <c r="J108" i="16"/>
  <c r="E25" i="33"/>
  <c r="D25" i="33"/>
  <c r="A25" i="33"/>
  <c r="A24" i="33"/>
  <c r="E26" i="33"/>
  <c r="D26" i="33"/>
  <c r="A26" i="33"/>
  <c r="O86" i="16"/>
  <c r="P86" i="16"/>
  <c r="O87" i="16"/>
  <c r="P87" i="16"/>
  <c r="F23" i="29"/>
  <c r="E23" i="29"/>
  <c r="E24" i="29"/>
  <c r="E25" i="29"/>
  <c r="E26" i="29"/>
  <c r="D23" i="29"/>
  <c r="D24" i="29"/>
  <c r="D25" i="29"/>
  <c r="D26" i="29"/>
  <c r="C23" i="29"/>
  <c r="C24" i="29"/>
  <c r="C25" i="29"/>
  <c r="C26" i="29"/>
  <c r="D25" i="66"/>
  <c r="A22" i="70"/>
  <c r="N116" i="16"/>
  <c r="O116" i="16"/>
  <c r="P116" i="16"/>
  <c r="N117" i="16"/>
  <c r="O117" i="16"/>
  <c r="P117" i="16"/>
  <c r="Q118" i="16"/>
  <c r="P119" i="16"/>
  <c r="F22" i="29"/>
  <c r="D23" i="33"/>
  <c r="E23" i="33"/>
  <c r="F23" i="33"/>
  <c r="F22" i="33"/>
  <c r="E22" i="33"/>
  <c r="D22" i="33"/>
  <c r="A23" i="33"/>
  <c r="A22" i="33"/>
  <c r="A32" i="16"/>
  <c r="F92" i="16"/>
  <c r="E92" i="16"/>
  <c r="D92" i="16"/>
  <c r="C92" i="16"/>
  <c r="B92" i="16"/>
  <c r="A92" i="16"/>
  <c r="F91" i="16"/>
  <c r="E91" i="16"/>
  <c r="D91" i="16"/>
  <c r="C91" i="16"/>
  <c r="B91" i="16"/>
  <c r="A91" i="16"/>
  <c r="F90" i="16"/>
  <c r="B90" i="16"/>
  <c r="F89" i="16"/>
  <c r="C89" i="16"/>
  <c r="A89" i="16"/>
  <c r="F88" i="16"/>
  <c r="B88" i="16"/>
  <c r="N87" i="16"/>
  <c r="M87" i="16"/>
  <c r="N86" i="16"/>
  <c r="K87" i="16"/>
  <c r="J87" i="16"/>
  <c r="I88" i="16"/>
  <c r="H88" i="16"/>
  <c r="G88" i="16"/>
  <c r="G87" i="16"/>
  <c r="H86" i="16"/>
  <c r="G86" i="16"/>
  <c r="A85" i="16"/>
  <c r="E26" i="70"/>
  <c r="D26" i="70"/>
  <c r="C26" i="70"/>
  <c r="B26" i="70"/>
  <c r="A26" i="70"/>
  <c r="E25" i="70"/>
  <c r="D25" i="70"/>
  <c r="C25" i="70"/>
  <c r="B25" i="70"/>
  <c r="A25" i="70"/>
  <c r="E24" i="70"/>
  <c r="D24" i="70"/>
  <c r="C24" i="70"/>
  <c r="B24" i="70"/>
  <c r="F23" i="70"/>
  <c r="E23" i="70"/>
  <c r="D23" i="70"/>
  <c r="C23" i="70"/>
  <c r="B23" i="70"/>
  <c r="A23" i="70"/>
  <c r="F22" i="70"/>
  <c r="E22" i="70"/>
  <c r="D22" i="70"/>
  <c r="C22" i="70"/>
  <c r="I14" i="70"/>
  <c r="I15" i="70" s="1"/>
  <c r="G14" i="70"/>
  <c r="G15" i="70" s="1"/>
  <c r="G90" i="16" s="1"/>
  <c r="J14" i="70"/>
  <c r="J15" i="70" s="1"/>
  <c r="P16" i="16"/>
  <c r="P15" i="16"/>
  <c r="K26" i="16"/>
  <c r="J26" i="16"/>
  <c r="K25" i="16"/>
  <c r="J25" i="16"/>
  <c r="I27" i="16"/>
  <c r="H27" i="16"/>
  <c r="G27" i="16"/>
  <c r="F31" i="16"/>
  <c r="E31" i="16"/>
  <c r="D31" i="16"/>
  <c r="C31" i="16"/>
  <c r="B31" i="16"/>
  <c r="A31" i="16"/>
  <c r="F30" i="16"/>
  <c r="E30" i="16"/>
  <c r="D30" i="16"/>
  <c r="C30" i="16"/>
  <c r="B30" i="16"/>
  <c r="A30" i="16"/>
  <c r="F29" i="16"/>
  <c r="E29" i="16"/>
  <c r="D29" i="16"/>
  <c r="C29" i="16"/>
  <c r="B29" i="16"/>
  <c r="A29" i="16"/>
  <c r="F28" i="16"/>
  <c r="E28" i="16"/>
  <c r="D28" i="16"/>
  <c r="C28" i="16"/>
  <c r="B28" i="16"/>
  <c r="A28" i="16"/>
  <c r="A24" i="16"/>
  <c r="F25" i="63"/>
  <c r="E25" i="63"/>
  <c r="D25" i="63"/>
  <c r="C25" i="63"/>
  <c r="B25" i="63"/>
  <c r="A25" i="63"/>
  <c r="F24" i="63"/>
  <c r="E24" i="63"/>
  <c r="D24" i="63"/>
  <c r="C24" i="63"/>
  <c r="B24" i="63"/>
  <c r="A24" i="63"/>
  <c r="F23" i="63"/>
  <c r="E23" i="63"/>
  <c r="D23" i="63"/>
  <c r="C23" i="63"/>
  <c r="B23" i="63"/>
  <c r="A23" i="63"/>
  <c r="F22" i="63"/>
  <c r="E22" i="63"/>
  <c r="D22" i="63"/>
  <c r="C22" i="63"/>
  <c r="B22" i="63"/>
  <c r="A22" i="63"/>
  <c r="F21" i="63"/>
  <c r="E21" i="63"/>
  <c r="D21" i="63"/>
  <c r="C21" i="63"/>
  <c r="B21" i="63"/>
  <c r="A21" i="63"/>
  <c r="F26" i="66"/>
  <c r="E26" i="66"/>
  <c r="D26" i="66"/>
  <c r="C26" i="66"/>
  <c r="B26" i="66"/>
  <c r="A26" i="66"/>
  <c r="F25" i="66"/>
  <c r="E25" i="66"/>
  <c r="C25" i="66"/>
  <c r="B25" i="66"/>
  <c r="A25" i="66"/>
  <c r="F24" i="66"/>
  <c r="E24" i="66"/>
  <c r="D24" i="66"/>
  <c r="C24" i="66"/>
  <c r="B24" i="66"/>
  <c r="A24" i="66"/>
  <c r="F23" i="66"/>
  <c r="E23" i="66"/>
  <c r="C23" i="66"/>
  <c r="B23" i="66"/>
  <c r="F22" i="66"/>
  <c r="E22" i="66"/>
  <c r="C22" i="66"/>
  <c r="B22" i="66"/>
  <c r="A22" i="66"/>
  <c r="O16" i="16"/>
  <c r="N16" i="16"/>
  <c r="M16" i="16"/>
  <c r="L16" i="16"/>
  <c r="K16" i="16"/>
  <c r="O15" i="16"/>
  <c r="N15" i="16"/>
  <c r="M15" i="16"/>
  <c r="L15" i="16"/>
  <c r="K15" i="16"/>
  <c r="J16" i="16"/>
  <c r="J15" i="16"/>
  <c r="G15" i="16"/>
  <c r="L77" i="16"/>
  <c r="K77" i="16"/>
  <c r="J77" i="16"/>
  <c r="L76" i="16"/>
  <c r="K76" i="16"/>
  <c r="J76" i="16"/>
  <c r="G77" i="16"/>
  <c r="G76" i="16"/>
  <c r="I14" i="33"/>
  <c r="I119" i="16" s="1"/>
  <c r="Q119" i="16"/>
  <c r="G23" i="37"/>
  <c r="G24" i="37"/>
  <c r="G25" i="37"/>
  <c r="G26" i="37"/>
  <c r="G27" i="37"/>
  <c r="I108" i="16"/>
  <c r="H108" i="16"/>
  <c r="F41" i="16"/>
  <c r="F40" i="16"/>
  <c r="F39" i="16"/>
  <c r="F38" i="16"/>
  <c r="F37" i="16"/>
  <c r="A42" i="16"/>
  <c r="Q36" i="16"/>
  <c r="P36" i="16"/>
  <c r="O36" i="16"/>
  <c r="N36" i="16"/>
  <c r="Q35" i="16"/>
  <c r="P35" i="16"/>
  <c r="O35" i="16"/>
  <c r="N35" i="16"/>
  <c r="M36" i="16"/>
  <c r="M35" i="16"/>
  <c r="L36" i="16"/>
  <c r="K36" i="16"/>
  <c r="J36" i="16"/>
  <c r="L35" i="16"/>
  <c r="K35" i="16"/>
  <c r="J35" i="16"/>
  <c r="G36" i="16"/>
  <c r="G35" i="16"/>
  <c r="A34" i="16"/>
  <c r="F26" i="43"/>
  <c r="F24" i="43"/>
  <c r="F23" i="43"/>
  <c r="F22" i="43"/>
  <c r="G6" i="16"/>
  <c r="G16" i="16"/>
  <c r="G107" i="16"/>
  <c r="Q117" i="16"/>
  <c r="M117" i="16"/>
  <c r="L117" i="16"/>
  <c r="K117" i="16"/>
  <c r="J117" i="16"/>
  <c r="G117" i="16"/>
  <c r="Q116" i="16"/>
  <c r="M6" i="16"/>
  <c r="L6" i="16"/>
  <c r="M5" i="16"/>
  <c r="L5" i="16"/>
  <c r="K6" i="16"/>
  <c r="J6" i="16"/>
  <c r="K5" i="16"/>
  <c r="J5" i="16"/>
  <c r="A22" i="4"/>
  <c r="B22" i="4"/>
  <c r="C22" i="4"/>
  <c r="D22" i="4"/>
  <c r="E22" i="4"/>
  <c r="F22" i="4"/>
  <c r="A24" i="4"/>
  <c r="B24" i="4"/>
  <c r="C24" i="4"/>
  <c r="D24" i="4"/>
  <c r="E24" i="4"/>
  <c r="F24" i="4"/>
  <c r="A25" i="4"/>
  <c r="B25" i="4"/>
  <c r="D25" i="4"/>
  <c r="E25" i="4"/>
  <c r="F25" i="4"/>
  <c r="G22" i="33"/>
  <c r="M118" i="16" s="1"/>
  <c r="I23" i="37"/>
  <c r="I24" i="37"/>
  <c r="I25" i="37"/>
  <c r="I26" i="37"/>
  <c r="I27" i="37"/>
  <c r="H23" i="37"/>
  <c r="H24" i="37"/>
  <c r="H25" i="37"/>
  <c r="H26" i="37"/>
  <c r="H27" i="37"/>
  <c r="A83" i="16"/>
  <c r="C26" i="37"/>
  <c r="C25" i="37"/>
  <c r="C21" i="16"/>
  <c r="E21" i="16"/>
  <c r="D121" i="16"/>
  <c r="A109" i="16"/>
  <c r="A110" i="16"/>
  <c r="A111" i="16"/>
  <c r="A112" i="16"/>
  <c r="C110" i="16"/>
  <c r="C109" i="16"/>
  <c r="F122" i="16"/>
  <c r="F121" i="16"/>
  <c r="F120" i="16"/>
  <c r="F119" i="16"/>
  <c r="H14" i="33"/>
  <c r="H15" i="33" s="1"/>
  <c r="H120" i="16" s="1"/>
  <c r="G14" i="33"/>
  <c r="G119" i="16" s="1"/>
  <c r="E122" i="16"/>
  <c r="D122" i="16"/>
  <c r="E121" i="16"/>
  <c r="E120" i="16"/>
  <c r="D120" i="16"/>
  <c r="E119" i="16"/>
  <c r="D119" i="16"/>
  <c r="I118" i="16"/>
  <c r="H118" i="16"/>
  <c r="G118" i="16"/>
  <c r="E118" i="16"/>
  <c r="D118" i="16"/>
  <c r="B118" i="16"/>
  <c r="A118" i="16"/>
  <c r="A115" i="16"/>
  <c r="F118" i="16"/>
  <c r="A14" i="16"/>
  <c r="F19" i="16"/>
  <c r="F20" i="16"/>
  <c r="F21" i="16"/>
  <c r="E19" i="16"/>
  <c r="D19" i="16"/>
  <c r="I16" i="16"/>
  <c r="D109" i="16"/>
  <c r="F109" i="16"/>
  <c r="E109" i="16"/>
  <c r="B108" i="16"/>
  <c r="C108" i="16"/>
  <c r="N107" i="16"/>
  <c r="K107" i="16"/>
  <c r="M107" i="16"/>
  <c r="L107" i="16"/>
  <c r="N106" i="16"/>
  <c r="M106" i="16"/>
  <c r="K106" i="16"/>
  <c r="L106" i="16"/>
  <c r="J107" i="16"/>
  <c r="J106" i="16"/>
  <c r="G108" i="16"/>
  <c r="G106" i="16"/>
  <c r="F110" i="16"/>
  <c r="F111" i="16"/>
  <c r="F112" i="16"/>
  <c r="F108" i="16"/>
  <c r="E110" i="16"/>
  <c r="E111" i="16"/>
  <c r="E112" i="16"/>
  <c r="D110" i="16"/>
  <c r="D111" i="16"/>
  <c r="D112" i="16"/>
  <c r="D108" i="16"/>
  <c r="C111" i="16"/>
  <c r="C112" i="16"/>
  <c r="B109" i="16"/>
  <c r="B110" i="16"/>
  <c r="B111" i="16"/>
  <c r="B112" i="16"/>
  <c r="E108" i="16"/>
  <c r="A113" i="16"/>
  <c r="A108" i="16"/>
  <c r="A105" i="16"/>
  <c r="A26" i="29"/>
  <c r="A25" i="29"/>
  <c r="A24" i="29"/>
  <c r="A23" i="29"/>
  <c r="E22" i="29"/>
  <c r="D22" i="29"/>
  <c r="C22" i="29"/>
  <c r="A22" i="29"/>
  <c r="A12" i="16"/>
  <c r="A4" i="16"/>
  <c r="L14" i="76"/>
  <c r="L15" i="76" s="1"/>
  <c r="L100" i="16" s="1"/>
  <c r="K27" i="16"/>
  <c r="K14" i="76"/>
  <c r="K99" i="16" s="1"/>
  <c r="J88" i="16"/>
  <c r="L14" i="33"/>
  <c r="L119" i="16" s="1"/>
  <c r="L118" i="16"/>
  <c r="J14" i="76"/>
  <c r="J99" i="16" s="1"/>
  <c r="J98" i="16"/>
  <c r="K14" i="33"/>
  <c r="K119" i="16" s="1"/>
  <c r="K118" i="16"/>
  <c r="J27" i="16"/>
  <c r="K88" i="16"/>
  <c r="K14" i="70"/>
  <c r="K15" i="70" s="1"/>
  <c r="J118" i="16"/>
  <c r="J14" i="33"/>
  <c r="J119" i="16" s="1"/>
  <c r="P17" i="16"/>
  <c r="M14" i="76"/>
  <c r="M99" i="16" s="1"/>
  <c r="M98" i="16"/>
  <c r="H37" i="16"/>
  <c r="G37" i="16"/>
  <c r="I37" i="16"/>
  <c r="K14" i="43"/>
  <c r="K15" i="43" s="1"/>
  <c r="K37" i="16"/>
  <c r="J37" i="16"/>
  <c r="L14" i="43"/>
  <c r="L15" i="43" s="1"/>
  <c r="L37" i="16"/>
  <c r="Q37" i="16"/>
  <c r="Q38" i="16"/>
  <c r="Q39" i="16"/>
  <c r="Q41" i="16"/>
  <c r="Q40" i="16"/>
  <c r="O28" i="16"/>
  <c r="O17" i="16"/>
  <c r="O18" i="16"/>
  <c r="N17" i="16"/>
  <c r="O30" i="16"/>
  <c r="P118" i="16"/>
  <c r="P120" i="16"/>
  <c r="Q120" i="16"/>
  <c r="Q122" i="16"/>
  <c r="P121" i="16"/>
  <c r="P122" i="16"/>
  <c r="Q121" i="16"/>
  <c r="N21" i="16"/>
  <c r="N18" i="16"/>
  <c r="N29" i="16"/>
  <c r="O29" i="16"/>
  <c r="O21" i="16"/>
  <c r="P21" i="16"/>
  <c r="P18" i="16"/>
  <c r="N30" i="16"/>
  <c r="N28" i="16"/>
  <c r="O31" i="16"/>
  <c r="N31" i="16"/>
  <c r="H14" i="71"/>
  <c r="G14" i="71" s="1"/>
  <c r="G69" i="16" s="1"/>
  <c r="H78" i="16"/>
  <c r="I78" i="16"/>
  <c r="J15" i="84"/>
  <c r="J60" i="16" s="1"/>
  <c r="I17" i="16"/>
  <c r="K16" i="37"/>
  <c r="K17" i="37" s="1"/>
  <c r="L16" i="37"/>
  <c r="L80" i="16" s="1"/>
  <c r="K14" i="86"/>
  <c r="K58" i="16"/>
  <c r="H15" i="71"/>
  <c r="G15" i="71" s="1"/>
  <c r="G70" i="16" s="1"/>
  <c r="H69" i="16"/>
  <c r="N58" i="16"/>
  <c r="N59" i="16"/>
  <c r="G23" i="66"/>
  <c r="H13" i="85"/>
  <c r="H149" i="16" s="1"/>
  <c r="H59" i="16"/>
  <c r="I16" i="37"/>
  <c r="I80" i="16" s="1"/>
  <c r="G15" i="91"/>
  <c r="G140" i="16" s="1"/>
  <c r="G15" i="5"/>
  <c r="G16" i="5" s="1"/>
  <c r="L14" i="86"/>
  <c r="L129" i="16" s="1"/>
  <c r="G149" i="16"/>
  <c r="K15" i="91"/>
  <c r="K140" i="16" s="1"/>
  <c r="H15" i="91"/>
  <c r="H140" i="16" s="1"/>
  <c r="K14" i="84"/>
  <c r="L14" i="84" s="1"/>
  <c r="N61" i="16"/>
  <c r="N62" i="16"/>
  <c r="N60" i="16"/>
  <c r="H23" i="66"/>
  <c r="G38" i="16" l="1"/>
  <c r="J23" i="92"/>
  <c r="P49" i="16" s="1"/>
  <c r="I59" i="16"/>
  <c r="J14" i="94"/>
  <c r="J169" i="16"/>
  <c r="I15" i="94"/>
  <c r="I170" i="16"/>
  <c r="M13" i="94"/>
  <c r="K13" i="94"/>
  <c r="G23" i="33"/>
  <c r="G24" i="33" s="1"/>
  <c r="G25" i="33" s="1"/>
  <c r="H28" i="16"/>
  <c r="G19" i="16"/>
  <c r="L15" i="29"/>
  <c r="L16" i="29" s="1"/>
  <c r="L111" i="16" s="1"/>
  <c r="I23" i="33"/>
  <c r="O119" i="16" s="1"/>
  <c r="J109" i="16"/>
  <c r="H14" i="5"/>
  <c r="H18" i="16" s="1"/>
  <c r="J13" i="5"/>
  <c r="I14" i="5"/>
  <c r="I18" i="16" s="1"/>
  <c r="G22" i="5"/>
  <c r="K17" i="16" s="1"/>
  <c r="K13" i="4"/>
  <c r="K14" i="4" s="1"/>
  <c r="K15" i="4" s="1"/>
  <c r="I7" i="16"/>
  <c r="J13" i="4"/>
  <c r="J7" i="16" s="1"/>
  <c r="I14" i="4"/>
  <c r="I15" i="4" s="1"/>
  <c r="I16" i="4" s="1"/>
  <c r="H158" i="16"/>
  <c r="I99" i="16"/>
  <c r="P23" i="76"/>
  <c r="G16" i="37"/>
  <c r="I14" i="71"/>
  <c r="K15" i="84"/>
  <c r="L15" i="84" s="1"/>
  <c r="L60" i="16" s="1"/>
  <c r="M68" i="16"/>
  <c r="H23" i="33"/>
  <c r="H24" i="33" s="1"/>
  <c r="N120" i="16" s="1"/>
  <c r="J15" i="33"/>
  <c r="J16" i="33" s="1"/>
  <c r="J121" i="16" s="1"/>
  <c r="H119" i="16"/>
  <c r="J15" i="76"/>
  <c r="J16" i="76" s="1"/>
  <c r="J101" i="16" s="1"/>
  <c r="L99" i="16"/>
  <c r="M15" i="76"/>
  <c r="M100" i="16" s="1"/>
  <c r="G15" i="76"/>
  <c r="G100" i="16" s="1"/>
  <c r="O179" i="16"/>
  <c r="K23" i="70"/>
  <c r="Q89" i="16" s="1"/>
  <c r="P88" i="16"/>
  <c r="H15" i="5"/>
  <c r="H19" i="16" s="1"/>
  <c r="H109" i="16"/>
  <c r="I14" i="29"/>
  <c r="I109" i="16" s="1"/>
  <c r="L38" i="16"/>
  <c r="N37" i="16"/>
  <c r="O37" i="16"/>
  <c r="P37" i="16"/>
  <c r="J52" i="16"/>
  <c r="J51" i="16"/>
  <c r="H52" i="16"/>
  <c r="H51" i="16"/>
  <c r="L51" i="16"/>
  <c r="K60" i="16"/>
  <c r="K59" i="16"/>
  <c r="G15" i="84"/>
  <c r="K81" i="16"/>
  <c r="K18" i="37"/>
  <c r="K82" i="16" s="1"/>
  <c r="K80" i="16"/>
  <c r="K15" i="33"/>
  <c r="K120" i="16" s="1"/>
  <c r="I15" i="33"/>
  <c r="I22" i="76"/>
  <c r="P98" i="16" s="1"/>
  <c r="H23" i="76"/>
  <c r="O99" i="16" s="1"/>
  <c r="I89" i="16"/>
  <c r="J89" i="16"/>
  <c r="I90" i="16"/>
  <c r="I16" i="70"/>
  <c r="I91" i="16" s="1"/>
  <c r="O88" i="16"/>
  <c r="H15" i="70"/>
  <c r="H16" i="70" s="1"/>
  <c r="L25" i="70" s="1"/>
  <c r="R91" i="16" s="1"/>
  <c r="G89" i="16"/>
  <c r="I29" i="16"/>
  <c r="I16" i="63"/>
  <c r="I30" i="16" s="1"/>
  <c r="J15" i="63"/>
  <c r="J16" i="63" s="1"/>
  <c r="J17" i="63" s="1"/>
  <c r="J31" i="16" s="1"/>
  <c r="I28" i="16"/>
  <c r="M28" i="16"/>
  <c r="K15" i="63"/>
  <c r="G28" i="16"/>
  <c r="L15" i="63"/>
  <c r="L16" i="63" s="1"/>
  <c r="L30" i="16" s="1"/>
  <c r="H24" i="92"/>
  <c r="M50" i="16"/>
  <c r="G25" i="92"/>
  <c r="M37" i="16"/>
  <c r="K38" i="16"/>
  <c r="I38" i="16"/>
  <c r="H99" i="16"/>
  <c r="N98" i="16"/>
  <c r="L179" i="16"/>
  <c r="I179" i="16"/>
  <c r="M179" i="16"/>
  <c r="G179" i="16"/>
  <c r="G16" i="6"/>
  <c r="G17" i="6" s="1"/>
  <c r="G182" i="16" s="1"/>
  <c r="G180" i="16"/>
  <c r="P15" i="6"/>
  <c r="P180" i="16" s="1"/>
  <c r="H15" i="6"/>
  <c r="H16" i="6" s="1"/>
  <c r="H17" i="6" s="1"/>
  <c r="H182" i="16" s="1"/>
  <c r="K90" i="16"/>
  <c r="K16" i="70"/>
  <c r="K91" i="16" s="1"/>
  <c r="M88" i="16"/>
  <c r="L23" i="70"/>
  <c r="R89" i="16" s="1"/>
  <c r="K89" i="16"/>
  <c r="L90" i="16"/>
  <c r="L16" i="70"/>
  <c r="O89" i="16"/>
  <c r="I24" i="70"/>
  <c r="L89" i="16"/>
  <c r="I17" i="63"/>
  <c r="I31" i="16" s="1"/>
  <c r="G16" i="63"/>
  <c r="G30" i="16" s="1"/>
  <c r="G29" i="16"/>
  <c r="L15" i="86"/>
  <c r="G15" i="86"/>
  <c r="H15" i="86"/>
  <c r="H130" i="16" s="1"/>
  <c r="H129" i="16"/>
  <c r="I13" i="86"/>
  <c r="H128" i="16"/>
  <c r="M128" i="16"/>
  <c r="G22" i="86"/>
  <c r="N128" i="16" s="1"/>
  <c r="I14" i="90"/>
  <c r="I159" i="16" s="1"/>
  <c r="G159" i="16"/>
  <c r="J79" i="16"/>
  <c r="N68" i="16"/>
  <c r="J68" i="16"/>
  <c r="K14" i="71"/>
  <c r="L68" i="16"/>
  <c r="K16" i="91"/>
  <c r="J15" i="91"/>
  <c r="J140" i="16" s="1"/>
  <c r="I15" i="91"/>
  <c r="M14" i="86"/>
  <c r="L15" i="33"/>
  <c r="G15" i="33"/>
  <c r="H16" i="33"/>
  <c r="M119" i="16"/>
  <c r="L180" i="16"/>
  <c r="L16" i="6"/>
  <c r="I180" i="16"/>
  <c r="I16" i="6"/>
  <c r="K180" i="16"/>
  <c r="K16" i="6"/>
  <c r="O17" i="6"/>
  <c r="O182" i="16" s="1"/>
  <c r="O181" i="16"/>
  <c r="M16" i="6"/>
  <c r="M180" i="16"/>
  <c r="J15" i="6"/>
  <c r="N15" i="6"/>
  <c r="O180" i="16"/>
  <c r="K179" i="16"/>
  <c r="M89" i="16"/>
  <c r="G24" i="70"/>
  <c r="J16" i="70"/>
  <c r="J90" i="16"/>
  <c r="J24" i="70"/>
  <c r="P89" i="16"/>
  <c r="G16" i="70"/>
  <c r="H90" i="16"/>
  <c r="H23" i="70"/>
  <c r="H100" i="16"/>
  <c r="H16" i="76"/>
  <c r="N99" i="16"/>
  <c r="G24" i="76"/>
  <c r="I101" i="16"/>
  <c r="I17" i="76"/>
  <c r="I102" i="16" s="1"/>
  <c r="P25" i="76"/>
  <c r="P26" i="76" s="1"/>
  <c r="I100" i="16"/>
  <c r="L16" i="76"/>
  <c r="K15" i="76"/>
  <c r="P24" i="76"/>
  <c r="H30" i="16"/>
  <c r="H17" i="63"/>
  <c r="H31" i="16" s="1"/>
  <c r="M16" i="63"/>
  <c r="H29" i="16"/>
  <c r="G109" i="16"/>
  <c r="G23" i="29"/>
  <c r="G24" i="29" s="1"/>
  <c r="G25" i="29" s="1"/>
  <c r="M108" i="16"/>
  <c r="I23" i="66"/>
  <c r="I22" i="66"/>
  <c r="L16" i="43"/>
  <c r="L39" i="16"/>
  <c r="I39" i="16"/>
  <c r="I16" i="43"/>
  <c r="H16" i="43"/>
  <c r="H39" i="16"/>
  <c r="H38" i="16"/>
  <c r="L17" i="37"/>
  <c r="H70" i="16"/>
  <c r="H16" i="71"/>
  <c r="G16" i="71" s="1"/>
  <c r="G71" i="16" s="1"/>
  <c r="H16" i="91"/>
  <c r="H141" i="16" s="1"/>
  <c r="G16" i="91"/>
  <c r="G17" i="91" s="1"/>
  <c r="G142" i="16" s="1"/>
  <c r="H22" i="4"/>
  <c r="L7" i="16"/>
  <c r="G23" i="4"/>
  <c r="I9" i="16"/>
  <c r="G15" i="4"/>
  <c r="H14" i="4"/>
  <c r="G160" i="16"/>
  <c r="G16" i="90"/>
  <c r="K13" i="90"/>
  <c r="J158" i="16"/>
  <c r="J14" i="90"/>
  <c r="H15" i="90"/>
  <c r="H159" i="16"/>
  <c r="I158" i="16"/>
  <c r="H14" i="85"/>
  <c r="H15" i="85" s="1"/>
  <c r="H16" i="85" s="1"/>
  <c r="H152" i="16" s="1"/>
  <c r="I12" i="85"/>
  <c r="G150" i="16"/>
  <c r="G15" i="85"/>
  <c r="G17" i="5"/>
  <c r="G21" i="16" s="1"/>
  <c r="G20" i="16"/>
  <c r="M17" i="16"/>
  <c r="I23" i="5"/>
  <c r="K15" i="86"/>
  <c r="K129" i="16"/>
  <c r="J129" i="16"/>
  <c r="J15" i="86"/>
  <c r="H110" i="16"/>
  <c r="I15" i="29"/>
  <c r="I110" i="16" s="1"/>
  <c r="H16" i="29"/>
  <c r="J110" i="16"/>
  <c r="J16" i="29"/>
  <c r="H23" i="29"/>
  <c r="N108" i="16"/>
  <c r="G110" i="16"/>
  <c r="G16" i="29"/>
  <c r="L17" i="29"/>
  <c r="L112" i="16" s="1"/>
  <c r="K15" i="29"/>
  <c r="G24" i="66"/>
  <c r="G16" i="43"/>
  <c r="G39" i="16"/>
  <c r="H24" i="43"/>
  <c r="N38" i="16"/>
  <c r="K39" i="16"/>
  <c r="K16" i="43"/>
  <c r="J39" i="16"/>
  <c r="J16" i="43"/>
  <c r="P38" i="16"/>
  <c r="J24" i="43"/>
  <c r="G24" i="43"/>
  <c r="M38" i="16"/>
  <c r="O38" i="16"/>
  <c r="I24" i="43"/>
  <c r="J38" i="16"/>
  <c r="J17" i="37"/>
  <c r="J80" i="16"/>
  <c r="I17" i="37"/>
  <c r="H16" i="37"/>
  <c r="L69" i="16"/>
  <c r="L15" i="71"/>
  <c r="M15" i="71"/>
  <c r="M69" i="16"/>
  <c r="N15" i="71"/>
  <c r="N69" i="16"/>
  <c r="J15" i="71"/>
  <c r="J69" i="16"/>
  <c r="L59" i="16"/>
  <c r="M14" i="84"/>
  <c r="M59" i="16" s="1"/>
  <c r="J16" i="84"/>
  <c r="M13" i="84"/>
  <c r="M58" i="16" s="1"/>
  <c r="I60" i="16"/>
  <c r="I16" i="84"/>
  <c r="H60" i="16"/>
  <c r="H16" i="84"/>
  <c r="I15" i="90" l="1"/>
  <c r="M120" i="16"/>
  <c r="K24" i="70"/>
  <c r="Q90" i="16" s="1"/>
  <c r="K14" i="94"/>
  <c r="K169" i="16"/>
  <c r="L169" i="16"/>
  <c r="M14" i="94"/>
  <c r="M169" i="16"/>
  <c r="I16" i="94"/>
  <c r="I172" i="16" s="1"/>
  <c r="I171" i="16"/>
  <c r="J15" i="94"/>
  <c r="J170" i="16"/>
  <c r="L110" i="16"/>
  <c r="I24" i="33"/>
  <c r="O120" i="16" s="1"/>
  <c r="H16" i="86"/>
  <c r="H131" i="16" s="1"/>
  <c r="G23" i="5"/>
  <c r="H22" i="5"/>
  <c r="H16" i="5"/>
  <c r="I15" i="5"/>
  <c r="I16" i="5" s="1"/>
  <c r="K8" i="16"/>
  <c r="K7" i="16"/>
  <c r="I8" i="16"/>
  <c r="N119" i="16"/>
  <c r="J17" i="76"/>
  <c r="J102" i="16" s="1"/>
  <c r="M15" i="84"/>
  <c r="M60" i="16" s="1"/>
  <c r="G141" i="16"/>
  <c r="J17" i="16"/>
  <c r="J14" i="5"/>
  <c r="J14" i="4"/>
  <c r="J8" i="16" s="1"/>
  <c r="H151" i="16"/>
  <c r="J17" i="33"/>
  <c r="J122" i="16" s="1"/>
  <c r="J120" i="16"/>
  <c r="H25" i="33"/>
  <c r="H26" i="33" s="1"/>
  <c r="N122" i="16" s="1"/>
  <c r="M16" i="76"/>
  <c r="M17" i="76" s="1"/>
  <c r="M102" i="16" s="1"/>
  <c r="J100" i="16"/>
  <c r="G17" i="37"/>
  <c r="G80" i="16"/>
  <c r="I15" i="71"/>
  <c r="I69" i="16"/>
  <c r="J16" i="91"/>
  <c r="J17" i="91" s="1"/>
  <c r="J142" i="16" s="1"/>
  <c r="G16" i="76"/>
  <c r="G101" i="16" s="1"/>
  <c r="I23" i="76"/>
  <c r="P99" i="16" s="1"/>
  <c r="H24" i="76"/>
  <c r="H25" i="76" s="1"/>
  <c r="I17" i="70"/>
  <c r="I92" i="16" s="1"/>
  <c r="J30" i="16"/>
  <c r="J29" i="16"/>
  <c r="G24" i="5"/>
  <c r="K19" i="16" s="1"/>
  <c r="K18" i="16"/>
  <c r="I24" i="5"/>
  <c r="M19" i="16" s="1"/>
  <c r="M18" i="16"/>
  <c r="M110" i="16"/>
  <c r="M109" i="16"/>
  <c r="G60" i="16"/>
  <c r="G16" i="84"/>
  <c r="H17" i="71"/>
  <c r="H72" i="16" s="1"/>
  <c r="I120" i="16"/>
  <c r="I16" i="33"/>
  <c r="K16" i="33"/>
  <c r="K17" i="33" s="1"/>
  <c r="K122" i="16" s="1"/>
  <c r="H91" i="16"/>
  <c r="K17" i="70"/>
  <c r="K92" i="16" s="1"/>
  <c r="H17" i="70"/>
  <c r="L26" i="70" s="1"/>
  <c r="R92" i="16" s="1"/>
  <c r="L24" i="70"/>
  <c r="R90" i="16" s="1"/>
  <c r="L17" i="63"/>
  <c r="L31" i="16" s="1"/>
  <c r="L29" i="16"/>
  <c r="K29" i="16"/>
  <c r="K16" i="63"/>
  <c r="H25" i="92"/>
  <c r="M51" i="16"/>
  <c r="G26" i="92"/>
  <c r="L52" i="16"/>
  <c r="N50" i="16"/>
  <c r="I24" i="92"/>
  <c r="G181" i="16"/>
  <c r="P16" i="6"/>
  <c r="P181" i="16" s="1"/>
  <c r="H181" i="16"/>
  <c r="H180" i="16"/>
  <c r="L91" i="16"/>
  <c r="L17" i="70"/>
  <c r="L92" i="16" s="1"/>
  <c r="O90" i="16"/>
  <c r="I25" i="70"/>
  <c r="G17" i="63"/>
  <c r="G31" i="16" s="1"/>
  <c r="J15" i="4"/>
  <c r="I14" i="86"/>
  <c r="I128" i="16"/>
  <c r="M15" i="86"/>
  <c r="M129" i="16"/>
  <c r="G16" i="86"/>
  <c r="G130" i="16"/>
  <c r="L130" i="16"/>
  <c r="L16" i="86"/>
  <c r="H150" i="16"/>
  <c r="K15" i="71"/>
  <c r="K69" i="16"/>
  <c r="H71" i="16"/>
  <c r="K141" i="16"/>
  <c r="K17" i="91"/>
  <c r="K142" i="16" s="1"/>
  <c r="I140" i="16"/>
  <c r="I16" i="91"/>
  <c r="H17" i="91"/>
  <c r="H142" i="16" s="1"/>
  <c r="G23" i="86"/>
  <c r="N129" i="16" s="1"/>
  <c r="H22" i="86"/>
  <c r="L16" i="33"/>
  <c r="L120" i="16"/>
  <c r="G120" i="16"/>
  <c r="G16" i="33"/>
  <c r="H17" i="33"/>
  <c r="H122" i="16" s="1"/>
  <c r="H121" i="16"/>
  <c r="M121" i="16"/>
  <c r="G26" i="33"/>
  <c r="M122" i="16" s="1"/>
  <c r="K17" i="6"/>
  <c r="K182" i="16" s="1"/>
  <c r="K181" i="16"/>
  <c r="J16" i="6"/>
  <c r="J180" i="16"/>
  <c r="M181" i="16"/>
  <c r="M17" i="6"/>
  <c r="M182" i="16" s="1"/>
  <c r="L17" i="6"/>
  <c r="L182" i="16" s="1"/>
  <c r="L181" i="16"/>
  <c r="I181" i="16"/>
  <c r="I17" i="6"/>
  <c r="I182" i="16" s="1"/>
  <c r="N16" i="6"/>
  <c r="N180" i="16"/>
  <c r="P90" i="16"/>
  <c r="J25" i="70"/>
  <c r="J91" i="16"/>
  <c r="J17" i="70"/>
  <c r="J92" i="16" s="1"/>
  <c r="M90" i="16"/>
  <c r="G25" i="70"/>
  <c r="H24" i="70"/>
  <c r="N89" i="16"/>
  <c r="G91" i="16"/>
  <c r="G17" i="70"/>
  <c r="G92" i="16" s="1"/>
  <c r="L101" i="16"/>
  <c r="L17" i="76"/>
  <c r="L102" i="16" s="1"/>
  <c r="H17" i="76"/>
  <c r="H102" i="16" s="1"/>
  <c r="H101" i="16"/>
  <c r="G25" i="76"/>
  <c r="N100" i="16"/>
  <c r="K100" i="16"/>
  <c r="K16" i="76"/>
  <c r="M30" i="16"/>
  <c r="M17" i="63"/>
  <c r="M31" i="16" s="1"/>
  <c r="J23" i="66"/>
  <c r="J22" i="66"/>
  <c r="L17" i="43"/>
  <c r="L41" i="16" s="1"/>
  <c r="L40" i="16"/>
  <c r="H40" i="16"/>
  <c r="H17" i="43"/>
  <c r="H41" i="16" s="1"/>
  <c r="I40" i="16"/>
  <c r="I17" i="43"/>
  <c r="I41" i="16" s="1"/>
  <c r="L81" i="16"/>
  <c r="L18" i="37"/>
  <c r="L82" i="16" s="1"/>
  <c r="G9" i="16"/>
  <c r="G16" i="4"/>
  <c r="K9" i="16"/>
  <c r="K16" i="4"/>
  <c r="I10" i="16"/>
  <c r="I17" i="4"/>
  <c r="I11" i="16" s="1"/>
  <c r="L8" i="16"/>
  <c r="G24" i="4"/>
  <c r="H8" i="16"/>
  <c r="H15" i="4"/>
  <c r="H23" i="4"/>
  <c r="M7" i="16"/>
  <c r="J15" i="90"/>
  <c r="J159" i="16"/>
  <c r="L13" i="90"/>
  <c r="K158" i="16"/>
  <c r="K14" i="90"/>
  <c r="G161" i="16"/>
  <c r="G17" i="90"/>
  <c r="G162" i="16" s="1"/>
  <c r="H16" i="90"/>
  <c r="H160" i="16"/>
  <c r="I16" i="90"/>
  <c r="I160" i="16"/>
  <c r="J12" i="85"/>
  <c r="I13" i="85"/>
  <c r="I148" i="16"/>
  <c r="G151" i="16"/>
  <c r="G16" i="85"/>
  <c r="G152" i="16" s="1"/>
  <c r="H20" i="16"/>
  <c r="H17" i="5"/>
  <c r="H21" i="16" s="1"/>
  <c r="H23" i="5"/>
  <c r="L17" i="16"/>
  <c r="I19" i="16"/>
  <c r="K130" i="16"/>
  <c r="K16" i="86"/>
  <c r="J16" i="86"/>
  <c r="J130" i="16"/>
  <c r="K16" i="29"/>
  <c r="K110" i="16"/>
  <c r="J111" i="16"/>
  <c r="J17" i="29"/>
  <c r="J112" i="16" s="1"/>
  <c r="N109" i="16"/>
  <c r="H24" i="29"/>
  <c r="G17" i="29"/>
  <c r="G112" i="16" s="1"/>
  <c r="G111" i="16"/>
  <c r="H17" i="29"/>
  <c r="H111" i="16"/>
  <c r="I16" i="29"/>
  <c r="I111" i="16" s="1"/>
  <c r="G26" i="29"/>
  <c r="M112" i="16" s="1"/>
  <c r="M111" i="16"/>
  <c r="H24" i="66"/>
  <c r="G25" i="66"/>
  <c r="J17" i="43"/>
  <c r="J41" i="16" s="1"/>
  <c r="J40" i="16"/>
  <c r="K17" i="43"/>
  <c r="K41" i="16" s="1"/>
  <c r="K40" i="16"/>
  <c r="G25" i="43"/>
  <c r="M39" i="16"/>
  <c r="O39" i="16"/>
  <c r="I25" i="43"/>
  <c r="H25" i="43"/>
  <c r="N39" i="16"/>
  <c r="P39" i="16"/>
  <c r="J25" i="43"/>
  <c r="G40" i="16"/>
  <c r="G17" i="43"/>
  <c r="G41" i="16" s="1"/>
  <c r="J81" i="16"/>
  <c r="J18" i="37"/>
  <c r="J82" i="16" s="1"/>
  <c r="I81" i="16"/>
  <c r="I18" i="37"/>
  <c r="I82" i="16" s="1"/>
  <c r="H80" i="16"/>
  <c r="H17" i="37"/>
  <c r="N16" i="71"/>
  <c r="N70" i="16"/>
  <c r="M16" i="71"/>
  <c r="M70" i="16"/>
  <c r="L16" i="71"/>
  <c r="L70" i="16"/>
  <c r="J70" i="16"/>
  <c r="J16" i="71"/>
  <c r="J61" i="16"/>
  <c r="K16" i="84"/>
  <c r="J17" i="84"/>
  <c r="I17" i="84"/>
  <c r="I62" i="16" s="1"/>
  <c r="I61" i="16"/>
  <c r="H61" i="16"/>
  <c r="H17" i="84"/>
  <c r="H62" i="16" s="1"/>
  <c r="H17" i="86" l="1"/>
  <c r="H132" i="16" s="1"/>
  <c r="N121" i="16"/>
  <c r="I25" i="33"/>
  <c r="K25" i="70"/>
  <c r="K26" i="70" s="1"/>
  <c r="Q92" i="16" s="1"/>
  <c r="L170" i="16"/>
  <c r="M15" i="94"/>
  <c r="M170" i="16"/>
  <c r="J16" i="94"/>
  <c r="J172" i="16" s="1"/>
  <c r="J171" i="16"/>
  <c r="K15" i="94"/>
  <c r="K170" i="16"/>
  <c r="I24" i="76"/>
  <c r="P100" i="16" s="1"/>
  <c r="M101" i="16"/>
  <c r="K121" i="16"/>
  <c r="Q91" i="16"/>
  <c r="J15" i="5"/>
  <c r="J18" i="16"/>
  <c r="J141" i="16"/>
  <c r="G81" i="16"/>
  <c r="G18" i="37"/>
  <c r="G82" i="16" s="1"/>
  <c r="I16" i="71"/>
  <c r="I70" i="16"/>
  <c r="G17" i="71"/>
  <c r="G72" i="16" s="1"/>
  <c r="G17" i="76"/>
  <c r="G102" i="16" s="1"/>
  <c r="O100" i="16"/>
  <c r="H92" i="16"/>
  <c r="H24" i="5"/>
  <c r="L19" i="16" s="1"/>
  <c r="L18" i="16"/>
  <c r="G61" i="16"/>
  <c r="G17" i="84"/>
  <c r="G62" i="16" s="1"/>
  <c r="I121" i="16"/>
  <c r="I17" i="33"/>
  <c r="I122" i="16" s="1"/>
  <c r="P17" i="6"/>
  <c r="P182" i="16" s="1"/>
  <c r="K30" i="16"/>
  <c r="K17" i="63"/>
  <c r="K31" i="16" s="1"/>
  <c r="O50" i="16"/>
  <c r="J24" i="92"/>
  <c r="P50" i="16" s="1"/>
  <c r="H26" i="92"/>
  <c r="M52" i="16"/>
  <c r="N51" i="16"/>
  <c r="I25" i="92"/>
  <c r="O91" i="16"/>
  <c r="I26" i="70"/>
  <c r="O92" i="16" s="1"/>
  <c r="J16" i="4"/>
  <c r="J9" i="16"/>
  <c r="L131" i="16"/>
  <c r="L17" i="86"/>
  <c r="L132" i="16" s="1"/>
  <c r="G131" i="16"/>
  <c r="G17" i="86"/>
  <c r="G132" i="16" s="1"/>
  <c r="I22" i="86"/>
  <c r="O128" i="16"/>
  <c r="M16" i="86"/>
  <c r="M130" i="16"/>
  <c r="I15" i="86"/>
  <c r="I129" i="16"/>
  <c r="K16" i="71"/>
  <c r="K70" i="16"/>
  <c r="I141" i="16"/>
  <c r="I17" i="91"/>
  <c r="I142" i="16" s="1"/>
  <c r="H23" i="86"/>
  <c r="O129" i="16" s="1"/>
  <c r="G24" i="86"/>
  <c r="N130" i="16" s="1"/>
  <c r="G121" i="16"/>
  <c r="G17" i="33"/>
  <c r="G122" i="16" s="1"/>
  <c r="L121" i="16"/>
  <c r="L17" i="33"/>
  <c r="L122" i="16" s="1"/>
  <c r="N181" i="16"/>
  <c r="N17" i="6"/>
  <c r="N182" i="16" s="1"/>
  <c r="J181" i="16"/>
  <c r="J17" i="6"/>
  <c r="J182" i="16" s="1"/>
  <c r="G26" i="70"/>
  <c r="M92" i="16" s="1"/>
  <c r="M91" i="16"/>
  <c r="J26" i="70"/>
  <c r="P92" i="16" s="1"/>
  <c r="P91" i="16"/>
  <c r="N90" i="16"/>
  <c r="H25" i="70"/>
  <c r="G26" i="76"/>
  <c r="N102" i="16" s="1"/>
  <c r="N101" i="16"/>
  <c r="O101" i="16"/>
  <c r="H26" i="76"/>
  <c r="I25" i="76"/>
  <c r="P101" i="16" s="1"/>
  <c r="K101" i="16"/>
  <c r="K17" i="76"/>
  <c r="K102" i="16" s="1"/>
  <c r="G25" i="4"/>
  <c r="L9" i="16"/>
  <c r="K10" i="16"/>
  <c r="K17" i="4"/>
  <c r="K11" i="16" s="1"/>
  <c r="M8" i="16"/>
  <c r="H24" i="4"/>
  <c r="H9" i="16"/>
  <c r="H16" i="4"/>
  <c r="G10" i="16"/>
  <c r="G17" i="4"/>
  <c r="G11" i="16" s="1"/>
  <c r="L14" i="90"/>
  <c r="G22" i="90"/>
  <c r="L158" i="16"/>
  <c r="I17" i="90"/>
  <c r="I162" i="16" s="1"/>
  <c r="I161" i="16"/>
  <c r="H161" i="16"/>
  <c r="H17" i="90"/>
  <c r="H162" i="16" s="1"/>
  <c r="K159" i="16"/>
  <c r="K15" i="90"/>
  <c r="J16" i="90"/>
  <c r="J160" i="16"/>
  <c r="J148" i="16"/>
  <c r="K12" i="85"/>
  <c r="J13" i="85"/>
  <c r="I14" i="85"/>
  <c r="I149" i="16"/>
  <c r="I20" i="16"/>
  <c r="I17" i="5"/>
  <c r="I21" i="16" s="1"/>
  <c r="J17" i="86"/>
  <c r="J132" i="16" s="1"/>
  <c r="J131" i="16"/>
  <c r="K17" i="86"/>
  <c r="K132" i="16" s="1"/>
  <c r="K131" i="16"/>
  <c r="N110" i="16"/>
  <c r="H25" i="29"/>
  <c r="H112" i="16"/>
  <c r="I17" i="29"/>
  <c r="I112" i="16" s="1"/>
  <c r="K111" i="16"/>
  <c r="K17" i="29"/>
  <c r="K112" i="16" s="1"/>
  <c r="G26" i="66"/>
  <c r="H25" i="66"/>
  <c r="I24" i="66"/>
  <c r="O40" i="16"/>
  <c r="I26" i="43"/>
  <c r="O41" i="16" s="1"/>
  <c r="J26" i="43"/>
  <c r="P41" i="16" s="1"/>
  <c r="P40" i="16"/>
  <c r="M40" i="16"/>
  <c r="G26" i="43"/>
  <c r="M41" i="16" s="1"/>
  <c r="H26" i="43"/>
  <c r="N41" i="16" s="1"/>
  <c r="N40" i="16"/>
  <c r="H81" i="16"/>
  <c r="H18" i="37"/>
  <c r="H82" i="16" s="1"/>
  <c r="L71" i="16"/>
  <c r="L17" i="71"/>
  <c r="L72" i="16" s="1"/>
  <c r="M71" i="16"/>
  <c r="M17" i="71"/>
  <c r="M72" i="16" s="1"/>
  <c r="J17" i="71"/>
  <c r="J72" i="16" s="1"/>
  <c r="J71" i="16"/>
  <c r="N17" i="71"/>
  <c r="N72" i="16" s="1"/>
  <c r="N71" i="16"/>
  <c r="J62" i="16"/>
  <c r="K17" i="84"/>
  <c r="K61" i="16"/>
  <c r="L16" i="84"/>
  <c r="I26" i="33" l="1"/>
  <c r="O122" i="16" s="1"/>
  <c r="O121" i="16"/>
  <c r="K16" i="94"/>
  <c r="K172" i="16" s="1"/>
  <c r="K171" i="16"/>
  <c r="M16" i="94"/>
  <c r="M172" i="16" s="1"/>
  <c r="M171" i="16"/>
  <c r="L172" i="16"/>
  <c r="L171" i="16"/>
  <c r="J19" i="16"/>
  <c r="J16" i="5"/>
  <c r="I71" i="16"/>
  <c r="I17" i="71"/>
  <c r="I72" i="16" s="1"/>
  <c r="O51" i="16"/>
  <c r="J25" i="92"/>
  <c r="P51" i="16" s="1"/>
  <c r="N52" i="16"/>
  <c r="I26" i="92"/>
  <c r="J10" i="16"/>
  <c r="J17" i="4"/>
  <c r="J11" i="16" s="1"/>
  <c r="M17" i="86"/>
  <c r="M132" i="16" s="1"/>
  <c r="M131" i="16"/>
  <c r="P128" i="16"/>
  <c r="J22" i="86"/>
  <c r="I16" i="86"/>
  <c r="I130" i="16"/>
  <c r="K71" i="16"/>
  <c r="K17" i="71"/>
  <c r="K72" i="16" s="1"/>
  <c r="G25" i="86"/>
  <c r="N131" i="16" s="1"/>
  <c r="H24" i="86"/>
  <c r="O130" i="16" s="1"/>
  <c r="I23" i="86"/>
  <c r="P129" i="16" s="1"/>
  <c r="H26" i="70"/>
  <c r="N92" i="16" s="1"/>
  <c r="N91" i="16"/>
  <c r="O102" i="16"/>
  <c r="I26" i="76"/>
  <c r="P102" i="16" s="1"/>
  <c r="H10" i="16"/>
  <c r="H17" i="4"/>
  <c r="H11" i="16" s="1"/>
  <c r="M9" i="16"/>
  <c r="H25" i="4"/>
  <c r="G26" i="4"/>
  <c r="L11" i="16" s="1"/>
  <c r="L10" i="16"/>
  <c r="G23" i="90"/>
  <c r="M158" i="16"/>
  <c r="H22" i="90"/>
  <c r="J17" i="90"/>
  <c r="J162" i="16" s="1"/>
  <c r="J161" i="16"/>
  <c r="K160" i="16"/>
  <c r="K16" i="90"/>
  <c r="L15" i="90"/>
  <c r="L159" i="16"/>
  <c r="J149" i="16"/>
  <c r="J14" i="85"/>
  <c r="M12" i="85"/>
  <c r="K13" i="85"/>
  <c r="L12" i="85"/>
  <c r="K148" i="16"/>
  <c r="I15" i="85"/>
  <c r="I150" i="16"/>
  <c r="G25" i="5"/>
  <c r="K20" i="16" s="1"/>
  <c r="I25" i="5"/>
  <c r="M20" i="16" s="1"/>
  <c r="H26" i="29"/>
  <c r="N112" i="16" s="1"/>
  <c r="N111" i="16"/>
  <c r="J24" i="66"/>
  <c r="I25" i="66"/>
  <c r="H26" i="66"/>
  <c r="M16" i="84"/>
  <c r="M61" i="16" s="1"/>
  <c r="L61" i="16"/>
  <c r="K62" i="16"/>
  <c r="L17" i="84"/>
  <c r="J17" i="5" l="1"/>
  <c r="J21" i="16" s="1"/>
  <c r="J20" i="16"/>
  <c r="I26" i="5"/>
  <c r="M21" i="16" s="1"/>
  <c r="G26" i="5"/>
  <c r="K21" i="16" s="1"/>
  <c r="O52" i="16"/>
  <c r="J26" i="92"/>
  <c r="P52" i="16" s="1"/>
  <c r="Q128" i="16"/>
  <c r="K22" i="86"/>
  <c r="R128" i="16" s="1"/>
  <c r="I17" i="86"/>
  <c r="I132" i="16" s="1"/>
  <c r="I131" i="16"/>
  <c r="I24" i="86"/>
  <c r="P130" i="16" s="1"/>
  <c r="J23" i="86"/>
  <c r="Q129" i="16" s="1"/>
  <c r="H25" i="86"/>
  <c r="O131" i="16" s="1"/>
  <c r="G26" i="86"/>
  <c r="N132" i="16" s="1"/>
  <c r="H26" i="4"/>
  <c r="M11" i="16" s="1"/>
  <c r="M10" i="16"/>
  <c r="I22" i="90"/>
  <c r="N158" i="16"/>
  <c r="K161" i="16"/>
  <c r="K17" i="90"/>
  <c r="K162" i="16" s="1"/>
  <c r="L16" i="90"/>
  <c r="L160" i="16"/>
  <c r="H23" i="90"/>
  <c r="M159" i="16"/>
  <c r="G24" i="90"/>
  <c r="L13" i="85"/>
  <c r="L148" i="16"/>
  <c r="I151" i="16"/>
  <c r="I16" i="85"/>
  <c r="I152" i="16" s="1"/>
  <c r="K149" i="16"/>
  <c r="K14" i="85"/>
  <c r="M148" i="16"/>
  <c r="M13" i="85"/>
  <c r="J15" i="85"/>
  <c r="J150" i="16"/>
  <c r="H25" i="5"/>
  <c r="L20" i="16" s="1"/>
  <c r="J25" i="66"/>
  <c r="I26" i="66"/>
  <c r="M17" i="84"/>
  <c r="M62" i="16" s="1"/>
  <c r="L62" i="16"/>
  <c r="N159" i="16" l="1"/>
  <c r="H26" i="5"/>
  <c r="L21" i="16" s="1"/>
  <c r="H26" i="86"/>
  <c r="O132" i="16" s="1"/>
  <c r="K23" i="86"/>
  <c r="R129" i="16" s="1"/>
  <c r="J24" i="86"/>
  <c r="Q130" i="16" s="1"/>
  <c r="I25" i="86"/>
  <c r="P131" i="16" s="1"/>
  <c r="O158" i="16"/>
  <c r="I23" i="90"/>
  <c r="J22" i="90"/>
  <c r="H24" i="90"/>
  <c r="M160" i="16"/>
  <c r="G25" i="90"/>
  <c r="L161" i="16"/>
  <c r="L17" i="90"/>
  <c r="L162" i="16" s="1"/>
  <c r="M14" i="85"/>
  <c r="M149" i="16"/>
  <c r="K150" i="16"/>
  <c r="K15" i="85"/>
  <c r="J151" i="16"/>
  <c r="J16" i="85"/>
  <c r="J152" i="16" s="1"/>
  <c r="L149" i="16"/>
  <c r="L14" i="85"/>
  <c r="J26" i="66"/>
  <c r="N160" i="16" l="1"/>
  <c r="I26" i="86"/>
  <c r="P132" i="16" s="1"/>
  <c r="J25" i="86"/>
  <c r="Q131" i="16" s="1"/>
  <c r="K24" i="86"/>
  <c r="R130" i="16" s="1"/>
  <c r="G26" i="90"/>
  <c r="M161" i="16"/>
  <c r="H25" i="90"/>
  <c r="K22" i="90"/>
  <c r="P158" i="16"/>
  <c r="I24" i="90"/>
  <c r="O159" i="16"/>
  <c r="J23" i="90"/>
  <c r="L150" i="16"/>
  <c r="L15" i="85"/>
  <c r="K151" i="16"/>
  <c r="K16" i="85"/>
  <c r="K152" i="16" s="1"/>
  <c r="M15" i="85"/>
  <c r="M150" i="16"/>
  <c r="N161" i="16" l="1"/>
  <c r="K25" i="86"/>
  <c r="R131" i="16" s="1"/>
  <c r="J26" i="86"/>
  <c r="Q132" i="16" s="1"/>
  <c r="K23" i="90"/>
  <c r="P159" i="16"/>
  <c r="I25" i="90"/>
  <c r="O160" i="16"/>
  <c r="J24" i="90"/>
  <c r="Q158" i="16"/>
  <c r="L22" i="90"/>
  <c r="R158" i="16" s="1"/>
  <c r="M162" i="16"/>
  <c r="H26" i="90"/>
  <c r="L151" i="16"/>
  <c r="L16" i="85"/>
  <c r="L152" i="16" s="1"/>
  <c r="M151" i="16"/>
  <c r="M16" i="85"/>
  <c r="M152" i="16" s="1"/>
  <c r="N162" i="16" l="1"/>
  <c r="K26" i="86"/>
  <c r="R132" i="16" s="1"/>
  <c r="L23" i="90"/>
  <c r="R159" i="16" s="1"/>
  <c r="Q159" i="16"/>
  <c r="I26" i="90"/>
  <c r="J25" i="90"/>
  <c r="O161" i="16"/>
  <c r="P160" i="16"/>
  <c r="K24" i="90"/>
  <c r="P161" i="16" l="1"/>
  <c r="K25" i="90"/>
  <c r="L24" i="90"/>
  <c r="R160" i="16" s="1"/>
  <c r="Q160" i="16"/>
  <c r="J26" i="90"/>
  <c r="O162" i="16"/>
  <c r="P162" i="16" l="1"/>
  <c r="K26" i="90"/>
  <c r="Q161" i="16"/>
  <c r="L25" i="90"/>
  <c r="R161" i="16" s="1"/>
  <c r="L26" i="90" l="1"/>
  <c r="R162" i="16" s="1"/>
  <c r="Q162" i="16"/>
</calcChain>
</file>

<file path=xl/sharedStrings.xml><?xml version="1.0" encoding="utf-8"?>
<sst xmlns="http://schemas.openxmlformats.org/spreadsheetml/2006/main" count="1224" uniqueCount="553">
  <si>
    <t>船    名</t>
    <phoneticPr fontId="3" type="noConversion"/>
  </si>
  <si>
    <t>进口</t>
    <phoneticPr fontId="3" type="noConversion"/>
  </si>
  <si>
    <t>出口</t>
    <phoneticPr fontId="3" type="noConversion"/>
  </si>
  <si>
    <t>提单</t>
    <phoneticPr fontId="3" type="noConversion"/>
  </si>
  <si>
    <t>船东</t>
    <phoneticPr fontId="3" type="noConversion"/>
  </si>
  <si>
    <t>CNSHA</t>
    <phoneticPr fontId="3" type="noConversion"/>
  </si>
  <si>
    <t>CNNGB</t>
    <phoneticPr fontId="3" type="noConversion"/>
  </si>
  <si>
    <t>航次</t>
  </si>
  <si>
    <t>ETA</t>
  </si>
  <si>
    <t>ETD</t>
  </si>
  <si>
    <t>干 线 船 名</t>
    <phoneticPr fontId="3" type="noConversion"/>
  </si>
  <si>
    <t>航次</t>
    <phoneticPr fontId="3" type="noConversion"/>
  </si>
  <si>
    <t>船   名</t>
  </si>
  <si>
    <t>进口</t>
  </si>
  <si>
    <t>出口</t>
  </si>
  <si>
    <t>提单</t>
  </si>
  <si>
    <t>船东</t>
  </si>
  <si>
    <t>SHANGHAI</t>
    <phoneticPr fontId="3" type="noConversion"/>
  </si>
  <si>
    <t>船   名</t>
    <phoneticPr fontId="3" type="noConversion"/>
  </si>
  <si>
    <t>进口</t>
    <phoneticPr fontId="2" type="noConversion"/>
  </si>
  <si>
    <t>出口</t>
    <phoneticPr fontId="2" type="noConversion"/>
  </si>
  <si>
    <t>CNNGB</t>
    <phoneticPr fontId="2" type="noConversion"/>
  </si>
  <si>
    <t>ETA</t>
    <phoneticPr fontId="0" type="noConversion"/>
  </si>
  <si>
    <t>ETD</t>
    <phoneticPr fontId="0" type="noConversion"/>
  </si>
  <si>
    <t>ETA</t>
    <phoneticPr fontId="3" type="noConversion"/>
  </si>
  <si>
    <t>ETD</t>
    <phoneticPr fontId="3" type="noConversion"/>
  </si>
  <si>
    <t>NINGBO</t>
    <phoneticPr fontId="3" type="noConversion"/>
  </si>
  <si>
    <t>CNSHA</t>
    <phoneticPr fontId="2" type="noConversion"/>
  </si>
  <si>
    <t>SHANGHAI</t>
    <phoneticPr fontId="2" type="noConversion"/>
  </si>
  <si>
    <t>HKHKG</t>
    <phoneticPr fontId="3" type="noConversion"/>
  </si>
  <si>
    <t>MXMAN</t>
  </si>
  <si>
    <t>MXLZC</t>
  </si>
  <si>
    <t>GTPRQ</t>
  </si>
  <si>
    <t>CNSHA</t>
  </si>
  <si>
    <t>CNTAO</t>
  </si>
  <si>
    <t>KRPUS</t>
  </si>
  <si>
    <t>MXESE</t>
  </si>
  <si>
    <t>MXZLO</t>
  </si>
  <si>
    <t>COBUN</t>
  </si>
  <si>
    <t>PECLL</t>
  </si>
  <si>
    <t>CLSAI</t>
  </si>
  <si>
    <t>ETA</t>
    <phoneticPr fontId="2" type="noConversion"/>
  </si>
  <si>
    <t>ETD</t>
    <phoneticPr fontId="2" type="noConversion"/>
  </si>
  <si>
    <t>PIL 印尼线 （KCI） 2025 年 十 一 月 份 船 期 表</t>
  </si>
  <si>
    <t>IDJKT</t>
  </si>
  <si>
    <t>IDSRG</t>
  </si>
  <si>
    <t>VNSGN</t>
  </si>
  <si>
    <t>SHANGHAI</t>
    <phoneticPr fontId="34" type="noConversion"/>
  </si>
  <si>
    <t>JAKARTA</t>
  </si>
  <si>
    <t>SEMARANG</t>
  </si>
  <si>
    <t>HO CHI MINH</t>
  </si>
  <si>
    <t>PUSAN</t>
  </si>
  <si>
    <t>HAIAN WEST</t>
  </si>
  <si>
    <t>5024S</t>
  </si>
  <si>
    <t>VHWT5024S</t>
  </si>
  <si>
    <t>SLS</t>
  </si>
  <si>
    <t>KOTA NASRAT</t>
  </si>
  <si>
    <t>0204N</t>
  </si>
  <si>
    <t>0205S</t>
  </si>
  <si>
    <t>KNRT0205S</t>
  </si>
  <si>
    <t>PIL</t>
  </si>
  <si>
    <t>CNC PANTHER</t>
  </si>
  <si>
    <t xml:space="preserve">0K817S
</t>
  </si>
  <si>
    <t>VCNP1001S</t>
  </si>
  <si>
    <t>CNC</t>
  </si>
  <si>
    <t>SKY PRIDE</t>
  </si>
  <si>
    <t>2503S</t>
  </si>
  <si>
    <t>VSPD2503S</t>
  </si>
  <si>
    <t>CKL</t>
  </si>
  <si>
    <t xml:space="preserve">5025S
</t>
  </si>
  <si>
    <t>VHWT5025S</t>
  </si>
  <si>
    <t>REMARK: 代理外运,挂靠:二期码头,进箱期以码头公示为准。</t>
  </si>
  <si>
    <t>PIL 印巴线 （CSE）  2025 年 十 一 月 份 船 期 表</t>
  </si>
  <si>
    <t>CNSHK</t>
    <phoneticPr fontId="3" type="noConversion"/>
  </si>
  <si>
    <t>SGSIN</t>
    <phoneticPr fontId="3" type="noConversion"/>
  </si>
  <si>
    <t>MYWSP</t>
  </si>
  <si>
    <t>SHEKOU</t>
    <phoneticPr fontId="34" type="noConversion"/>
  </si>
  <si>
    <t>SINGAPORE</t>
  </si>
  <si>
    <t>PORT KELANG</t>
  </si>
  <si>
    <t>INTERASIA AMPLIFY</t>
  </si>
  <si>
    <t>W011</t>
  </si>
  <si>
    <t>VIAM0011W</t>
  </si>
  <si>
    <t>IAL</t>
  </si>
  <si>
    <t>EVER SMART</t>
  </si>
  <si>
    <t>139W</t>
  </si>
  <si>
    <t>VESM0139W</t>
  </si>
  <si>
    <t>EMC</t>
  </si>
  <si>
    <t>HEMMA BHUM</t>
  </si>
  <si>
    <t>011W</t>
  </si>
  <si>
    <t>VHEM0011W</t>
  </si>
  <si>
    <t>RCL</t>
  </si>
  <si>
    <t>KOTA SAHABAT</t>
  </si>
  <si>
    <t>533E</t>
  </si>
  <si>
    <t>534W</t>
  </si>
  <si>
    <t>KSAH0534W</t>
  </si>
  <si>
    <t>JIRA BHUM</t>
  </si>
  <si>
    <t>008W</t>
  </si>
  <si>
    <t>VJRM0008W</t>
  </si>
  <si>
    <r>
      <t>船</t>
    </r>
    <r>
      <rPr>
        <b/>
        <sz val="20"/>
        <rFont val="楷体"/>
        <family val="3"/>
        <charset val="134"/>
      </rPr>
      <t xml:space="preserve">   </t>
    </r>
    <r>
      <rPr>
        <b/>
        <sz val="20"/>
        <rFont val="宋体"/>
        <family val="3"/>
        <charset val="134"/>
      </rPr>
      <t>名</t>
    </r>
  </si>
  <si>
    <t>INNSA</t>
    <phoneticPr fontId="3" type="noConversion"/>
  </si>
  <si>
    <t>INMUN</t>
    <phoneticPr fontId="34" type="noConversion"/>
  </si>
  <si>
    <t>PKKHI</t>
  </si>
  <si>
    <t>VNHPH</t>
  </si>
  <si>
    <t>NHAVA SHEVA</t>
  </si>
  <si>
    <t>MUNDRA</t>
  </si>
  <si>
    <t>KARACHI</t>
  </si>
  <si>
    <t>HAIPHONG</t>
  </si>
  <si>
    <t>REMARK: 代理东南,靠三期码头,截关时间：星期二1800,进场时间星期五1800到星期二1800</t>
  </si>
  <si>
    <t>PIL 越南印度线 （CVI） 2025 年 十 一 月 份 船 期 表</t>
  </si>
  <si>
    <t>CNNSA</t>
  </si>
  <si>
    <t>INMAA</t>
    <phoneticPr fontId="117" type="noConversion"/>
  </si>
  <si>
    <t>INGGV</t>
  </si>
  <si>
    <t>NANSHA</t>
  </si>
  <si>
    <t xml:space="preserve"> CHENNAI</t>
  </si>
  <si>
    <t xml:space="preserve">GANGAVARAM PORT </t>
  </si>
  <si>
    <t>REN JIAN 23</t>
  </si>
  <si>
    <t>2544W</t>
  </si>
  <si>
    <t>VRNJ2544W</t>
  </si>
  <si>
    <t>SJJ</t>
  </si>
  <si>
    <t>INTERASIA CATALYST</t>
  </si>
  <si>
    <t>W057</t>
  </si>
  <si>
    <t>VINC0057W</t>
  </si>
  <si>
    <t>SEASPAN SYDNEY</t>
  </si>
  <si>
    <t>015WW</t>
  </si>
  <si>
    <t>VSSY0015W</t>
  </si>
  <si>
    <t>WHUTTHI BHUM</t>
  </si>
  <si>
    <t>068W</t>
  </si>
  <si>
    <t>VUWM0068W</t>
  </si>
  <si>
    <t>KOTA SELAMAT</t>
  </si>
  <si>
    <t>0515E</t>
  </si>
  <si>
    <t>0516W</t>
  </si>
  <si>
    <t>KSMT0516W</t>
  </si>
  <si>
    <t>REMARK: 代理宁波外代 ,靠三期码头,截关星期五1800，进港时间为星期一1800--星期五1800</t>
  </si>
  <si>
    <t>PIL 吉大港快航 (CCE) 2025 年 十 一 月 份 船 期 表</t>
    <phoneticPr fontId="34" type="noConversion"/>
  </si>
  <si>
    <t>CNSHA</t>
    <phoneticPr fontId="34" type="noConversion"/>
  </si>
  <si>
    <t>CNSHK</t>
    <phoneticPr fontId="34" type="noConversion"/>
  </si>
  <si>
    <t>BDCGP</t>
    <phoneticPr fontId="34" type="noConversion"/>
  </si>
  <si>
    <t>CHITTAGONG</t>
  </si>
  <si>
    <t>INTERASIA FORWARD</t>
  </si>
  <si>
    <t>W175</t>
    <phoneticPr fontId="34" type="noConversion"/>
  </si>
  <si>
    <t>VIFW0175W</t>
    <phoneticPr fontId="34" type="noConversion"/>
  </si>
  <si>
    <t>IAL</t>
    <phoneticPr fontId="34" type="noConversion"/>
  </si>
  <si>
    <t>SINAR SIANTAR</t>
    <phoneticPr fontId="34" type="noConversion"/>
  </si>
  <si>
    <t>086W</t>
    <phoneticPr fontId="34" type="noConversion"/>
  </si>
  <si>
    <t>VSNT0086W</t>
    <phoneticPr fontId="34" type="noConversion"/>
  </si>
  <si>
    <t>SUD</t>
    <phoneticPr fontId="34" type="noConversion"/>
  </si>
  <si>
    <t>OMIT</t>
  </si>
  <si>
    <t>KOTA ANGGUN</t>
  </si>
  <si>
    <t>坤城</t>
  </si>
  <si>
    <t>0401E</t>
    <phoneticPr fontId="34" type="noConversion"/>
  </si>
  <si>
    <t>0402W</t>
    <phoneticPr fontId="34" type="noConversion"/>
  </si>
  <si>
    <t>KAGN0401W</t>
    <phoneticPr fontId="34" type="noConversion"/>
  </si>
  <si>
    <t>PIL</t>
    <phoneticPr fontId="34" type="noConversion"/>
  </si>
  <si>
    <t>W176</t>
    <phoneticPr fontId="34" type="noConversion"/>
  </si>
  <si>
    <t>VIFW0176W</t>
    <phoneticPr fontId="34" type="noConversion"/>
  </si>
  <si>
    <r>
      <t>船</t>
    </r>
    <r>
      <rPr>
        <b/>
        <sz val="20"/>
        <rFont val="楷体"/>
        <family val="3"/>
        <charset val="134"/>
      </rPr>
      <t xml:space="preserve">    </t>
    </r>
    <r>
      <rPr>
        <b/>
        <sz val="20"/>
        <rFont val="宋体"/>
        <family val="3"/>
        <charset val="134"/>
      </rPr>
      <t>名</t>
    </r>
    <phoneticPr fontId="3" type="noConversion"/>
  </si>
  <si>
    <t>REMARK:代理外运,靠二期码头,截关时间星期五1800，进港时间星期一1800到星期五1800</t>
    <phoneticPr fontId="34" type="noConversion"/>
  </si>
  <si>
    <t>PIL 红 海 线 (RSS) 2025 年 十 一月 份 船 期 表</t>
  </si>
  <si>
    <t>CNSHK</t>
  </si>
  <si>
    <t>SGSIN</t>
  </si>
  <si>
    <t>SHEKOU</t>
  </si>
  <si>
    <t>KOTA MAKMUR</t>
  </si>
  <si>
    <t>0330E</t>
  </si>
  <si>
    <t>0331W</t>
  </si>
  <si>
    <t>KMAK0331W</t>
  </si>
  <si>
    <t>KOTA MANIS</t>
  </si>
  <si>
    <t>0507E</t>
  </si>
  <si>
    <t>0508W</t>
  </si>
  <si>
    <t>KMNS0508W</t>
  </si>
  <si>
    <t>KOTA SALAM</t>
  </si>
  <si>
    <t>0086E</t>
  </si>
  <si>
    <t>0087W</t>
  </si>
  <si>
    <t>KSAL0087W</t>
  </si>
  <si>
    <t>KOTA SATRIA</t>
  </si>
  <si>
    <t>0088E</t>
  </si>
  <si>
    <t>0089W</t>
  </si>
  <si>
    <t>KSAR0089W</t>
  </si>
  <si>
    <t>DJJIB</t>
    <phoneticPr fontId="3" type="noConversion"/>
  </si>
  <si>
    <t>SAJED</t>
    <phoneticPr fontId="3" type="noConversion"/>
  </si>
  <si>
    <t>JOAQA</t>
  </si>
  <si>
    <t>EGSOK</t>
  </si>
  <si>
    <t>DJIBOUTI</t>
  </si>
  <si>
    <t>JEDDAH</t>
  </si>
  <si>
    <t>AQABA</t>
  </si>
  <si>
    <t>SOKHNA</t>
  </si>
  <si>
    <t>REMARK: 代理外代,靠甬舟码头，截关时间: 星期五1800,进场时间星期一1800到星期五1800</t>
  </si>
  <si>
    <t>PIL 南 非 线  (FAX)  2025 年 十 一 月 份 船 期 表</t>
  </si>
  <si>
    <t>SGSGP</t>
    <phoneticPr fontId="3" type="noConversion"/>
  </si>
  <si>
    <t>ZADUR</t>
    <phoneticPr fontId="3" type="noConversion"/>
  </si>
  <si>
    <t>DURBAN</t>
  </si>
  <si>
    <t>NYK FURANO</t>
  </si>
  <si>
    <t>025W</t>
  </si>
  <si>
    <t>VQFU0025W</t>
  </si>
  <si>
    <t>ONE</t>
  </si>
  <si>
    <t>ZIM FALCON</t>
  </si>
  <si>
    <t>13W</t>
  </si>
  <si>
    <t>VZFL0013W</t>
  </si>
  <si>
    <t>GSL</t>
  </si>
  <si>
    <t>COSCO SURABAYA</t>
  </si>
  <si>
    <t>123W</t>
  </si>
  <si>
    <t>VQ8C0123W</t>
  </si>
  <si>
    <t>COS</t>
  </si>
  <si>
    <t>BEAR MOUNTAIN BRIDGE</t>
  </si>
  <si>
    <t>130W</t>
  </si>
  <si>
    <t>VBMB0130W</t>
  </si>
  <si>
    <t>ORCA I</t>
  </si>
  <si>
    <t>002W</t>
  </si>
  <si>
    <t>VORC0002W</t>
  </si>
  <si>
    <t>OOL</t>
  </si>
  <si>
    <t>REMARK: 代理外代,靠甬舟码头,截关时间星期五1200,进场时间星期一1200到星期五1200</t>
  </si>
  <si>
    <t>122W</t>
  </si>
  <si>
    <t>VQ8C0122W</t>
  </si>
  <si>
    <t>PIL 东 非 线  (EAS)  2025 年 十 一 月 份 船 期 表</t>
  </si>
  <si>
    <t>j</t>
    <phoneticPr fontId="3" type="noConversion"/>
  </si>
  <si>
    <t>干  线  船   名</t>
    <phoneticPr fontId="3" type="noConversion"/>
  </si>
  <si>
    <t>NINGBO</t>
  </si>
  <si>
    <t>CNNSA</t>
    <phoneticPr fontId="3" type="noConversion"/>
  </si>
  <si>
    <t>NANSHA</t>
    <phoneticPr fontId="3" type="noConversion"/>
  </si>
  <si>
    <t>CALANDRA</t>
  </si>
  <si>
    <t>543W</t>
  </si>
  <si>
    <t>VCLR0543W</t>
  </si>
  <si>
    <t>KOTA SEJARAH</t>
  </si>
  <si>
    <t>536E</t>
  </si>
  <si>
    <t>544W</t>
  </si>
  <si>
    <t>KSJH0544W</t>
  </si>
  <si>
    <t>ONE ATLAS</t>
  </si>
  <si>
    <t>545W</t>
  </si>
  <si>
    <t>VTST0545W</t>
  </si>
  <si>
    <t>SALERNO EXPRESS</t>
  </si>
  <si>
    <t>546W</t>
  </si>
  <si>
    <t>RLUM0546W</t>
  </si>
  <si>
    <t>HLC</t>
  </si>
  <si>
    <t>KOTA SEGAR</t>
  </si>
  <si>
    <t>539E</t>
  </si>
  <si>
    <t>547W</t>
  </si>
  <si>
    <t>KSEG0547W</t>
  </si>
  <si>
    <t>MYPKL</t>
    <phoneticPr fontId="34" type="noConversion"/>
  </si>
  <si>
    <t>KEMBA</t>
    <phoneticPr fontId="3" type="noConversion"/>
  </si>
  <si>
    <t>PORT KELANG (WEST PORT)</t>
  </si>
  <si>
    <t>MOMBASA</t>
  </si>
  <si>
    <t>KGDG0441W</t>
  </si>
  <si>
    <r>
      <rPr>
        <b/>
        <sz val="20"/>
        <color rgb="FFFF0000"/>
        <rFont val="Arial"/>
        <family val="2"/>
      </rPr>
      <t xml:space="preserve">REMARK: </t>
    </r>
    <r>
      <rPr>
        <b/>
        <sz val="20"/>
        <color rgb="FFFF0000"/>
        <rFont val="宋体"/>
        <family val="3"/>
        <charset val="134"/>
      </rPr>
      <t>代理</t>
    </r>
    <r>
      <rPr>
        <b/>
        <sz val="20"/>
        <color rgb="FFFF0000"/>
        <rFont val="Arial"/>
        <family val="2"/>
      </rPr>
      <t>:</t>
    </r>
    <r>
      <rPr>
        <b/>
        <sz val="20"/>
        <color rgb="FFFF0000"/>
        <rFont val="宋体"/>
        <family val="3"/>
        <charset val="134"/>
      </rPr>
      <t>宁波兴港</t>
    </r>
    <r>
      <rPr>
        <b/>
        <sz val="20"/>
        <color rgb="FFFF0000"/>
        <rFont val="Arial"/>
        <family val="2"/>
      </rPr>
      <t xml:space="preserve">, </t>
    </r>
    <r>
      <rPr>
        <b/>
        <sz val="20"/>
        <color rgb="FFFF0000"/>
        <rFont val="宋体"/>
        <family val="3"/>
        <charset val="134"/>
      </rPr>
      <t>靠甬舟码头，截关时间</t>
    </r>
    <r>
      <rPr>
        <b/>
        <sz val="20"/>
        <color rgb="FFFF0000"/>
        <rFont val="Arial"/>
        <family val="2"/>
      </rPr>
      <t xml:space="preserve">: </t>
    </r>
    <r>
      <rPr>
        <b/>
        <sz val="20"/>
        <color rgb="FFFF0000"/>
        <rFont val="宋体"/>
        <family val="3"/>
        <charset val="134"/>
      </rPr>
      <t>星期三</t>
    </r>
    <r>
      <rPr>
        <b/>
        <sz val="20"/>
        <color rgb="FFFF0000"/>
        <rFont val="Arial"/>
        <family val="2"/>
      </rPr>
      <t>1600,</t>
    </r>
    <r>
      <rPr>
        <b/>
        <sz val="20"/>
        <color rgb="FFFF0000"/>
        <rFont val="宋体"/>
        <family val="3"/>
        <charset val="134"/>
      </rPr>
      <t>进场时间星期六</t>
    </r>
    <r>
      <rPr>
        <b/>
        <sz val="20"/>
        <color rgb="FFFF0000"/>
        <rFont val="Arial"/>
        <family val="2"/>
      </rPr>
      <t>1600</t>
    </r>
    <r>
      <rPr>
        <b/>
        <sz val="20"/>
        <color rgb="FFFF0000"/>
        <rFont val="宋体"/>
        <family val="3"/>
        <charset val="134"/>
      </rPr>
      <t>到星期三</t>
    </r>
    <r>
      <rPr>
        <b/>
        <sz val="20"/>
        <color rgb="FFFF0000"/>
        <rFont val="Arial"/>
        <family val="2"/>
      </rPr>
      <t>1600</t>
    </r>
  </si>
  <si>
    <t>PIL 南 美 西 6线  (WS6) 2025 年 十 一月 份 船 期 表</t>
  </si>
  <si>
    <t>进口</t>
    <phoneticPr fontId="1" type="noConversion"/>
  </si>
  <si>
    <t>出口</t>
    <phoneticPr fontId="1" type="noConversion"/>
  </si>
  <si>
    <t>CNNGB</t>
    <phoneticPr fontId="1" type="noConversion"/>
  </si>
  <si>
    <t xml:space="preserve">SHANGHAI </t>
  </si>
  <si>
    <t>QINGDAO</t>
  </si>
  <si>
    <t>BUSAN</t>
  </si>
  <si>
    <t>ENSENADA</t>
  </si>
  <si>
    <t>MANZANILLO</t>
  </si>
  <si>
    <t>KOTA PELANGI</t>
  </si>
  <si>
    <t>虹城</t>
  </si>
  <si>
    <t>0045E</t>
  </si>
  <si>
    <t>046E</t>
  </si>
  <si>
    <t>KPLG0046E</t>
  </si>
  <si>
    <t>WAN HAI 721</t>
  </si>
  <si>
    <t>E024</t>
  </si>
  <si>
    <t>VW710024E</t>
  </si>
  <si>
    <t>WHL</t>
  </si>
  <si>
    <t>TBN</t>
  </si>
  <si>
    <t>YM SUCCESS</t>
  </si>
  <si>
    <t>185E</t>
  </si>
  <si>
    <t>VQYC0185E</t>
  </si>
  <si>
    <t>YML</t>
  </si>
  <si>
    <t>YM EXCELLENCE</t>
  </si>
  <si>
    <t>152E</t>
  </si>
  <si>
    <t>VYME0152E</t>
  </si>
  <si>
    <r>
      <t>船</t>
    </r>
    <r>
      <rPr>
        <b/>
        <sz val="18"/>
        <rFont val="楷体"/>
        <family val="3"/>
        <charset val="134"/>
      </rPr>
      <t xml:space="preserve">   </t>
    </r>
    <r>
      <rPr>
        <b/>
        <sz val="18"/>
        <rFont val="宋体"/>
        <family val="3"/>
        <charset val="134"/>
      </rPr>
      <t>名</t>
    </r>
  </si>
  <si>
    <t>LAZARO CARDENAS</t>
  </si>
  <si>
    <t>PUERTO QUETZAL</t>
  </si>
  <si>
    <t>BUENAVENTURA</t>
  </si>
  <si>
    <t>Callao</t>
  </si>
  <si>
    <t xml:space="preserve"> SAN ANTONIO</t>
  </si>
  <si>
    <t>REMARK: 代理外运,靠北三集司，截关时间: 星期二 1800,进场时间星期五1800到星期二1800</t>
  </si>
  <si>
    <t>PIL 东 非 三 线 (EA3) 2025 年 十 一月 份 船 期 表</t>
  </si>
  <si>
    <t>SGSIN</t>
    <phoneticPr fontId="34" type="noConversion"/>
  </si>
  <si>
    <t>TZDAR</t>
    <phoneticPr fontId="34" type="noConversion"/>
  </si>
  <si>
    <t>DAR ES SALAAM</t>
  </si>
  <si>
    <t>KOTA MEGAH</t>
  </si>
  <si>
    <t>543E</t>
  </si>
  <si>
    <t>KMEG0544W</t>
  </si>
  <si>
    <t>GSL CHLOE</t>
  </si>
  <si>
    <t>VCLO0545W</t>
  </si>
  <si>
    <t>545E</t>
  </si>
  <si>
    <t>KMAK0546W</t>
  </si>
  <si>
    <t>GSL VALERIE</t>
  </si>
  <si>
    <t>VGVE0547W</t>
  </si>
  <si>
    <t>MONA LISA</t>
  </si>
  <si>
    <t>548W</t>
  </si>
  <si>
    <t>VMLS0548W</t>
  </si>
  <si>
    <t>REMARK:代理舟山兴港,靠甬舟码头,截关时间星期五1200，进港时间星期一1200到星期五1200</t>
    <phoneticPr fontId="34" type="noConversion"/>
  </si>
  <si>
    <t>PIL  西 非 线  (SWS) 2025 年 十一月 份 船 期 表</t>
  </si>
  <si>
    <t>进口</t>
    <phoneticPr fontId="0" type="noConversion"/>
  </si>
  <si>
    <t>出口</t>
    <phoneticPr fontId="0" type="noConversion"/>
  </si>
  <si>
    <t>CNSHA</t>
    <phoneticPr fontId="0" type="noConversion"/>
  </si>
  <si>
    <t>NINGBO</t>
    <phoneticPr fontId="0" type="noConversion"/>
  </si>
  <si>
    <t>CNNSA</t>
    <phoneticPr fontId="0" type="noConversion"/>
  </si>
  <si>
    <t>GHTEM</t>
    <phoneticPr fontId="34" type="noConversion"/>
  </si>
  <si>
    <t>NANSHA</t>
    <phoneticPr fontId="0" type="noConversion"/>
  </si>
  <si>
    <t>TEMA</t>
  </si>
  <si>
    <t>KOTA ODYSSEY</t>
  </si>
  <si>
    <t>0002AE</t>
  </si>
  <si>
    <t>0003W</t>
  </si>
  <si>
    <t>KODY0003W</t>
  </si>
  <si>
    <t>KOTA ORKID</t>
  </si>
  <si>
    <t>0001A</t>
  </si>
  <si>
    <t>0001W</t>
  </si>
  <si>
    <t>KOKD0001W</t>
  </si>
  <si>
    <t>KOTA OCEAN</t>
  </si>
  <si>
    <t>0013AE</t>
  </si>
  <si>
    <t>0014W</t>
  </si>
  <si>
    <t>KOCN0014W</t>
  </si>
  <si>
    <t>KOTA SYDNEY</t>
  </si>
  <si>
    <t>0108AE</t>
  </si>
  <si>
    <t>0109W</t>
  </si>
  <si>
    <t>CSYD0109W</t>
  </si>
  <si>
    <t>KOTA VALPARAISO</t>
  </si>
  <si>
    <t>0017AE</t>
  </si>
  <si>
    <t>0018W</t>
  </si>
  <si>
    <t>CTDU0018W</t>
  </si>
  <si>
    <t>TGLFW</t>
    <phoneticPr fontId="34" type="noConversion"/>
  </si>
  <si>
    <t>NGLOS</t>
    <phoneticPr fontId="34" type="noConversion"/>
  </si>
  <si>
    <t>NGONN</t>
    <phoneticPr fontId="34" type="noConversion"/>
  </si>
  <si>
    <t>CIABJ</t>
  </si>
  <si>
    <t>LOME</t>
    <phoneticPr fontId="34" type="noConversion"/>
  </si>
  <si>
    <t>LAGOS</t>
    <phoneticPr fontId="34" type="noConversion"/>
  </si>
  <si>
    <t>ONNE</t>
  </si>
  <si>
    <t>ABIDJAN</t>
  </si>
  <si>
    <t>REMARK: 代理舟山兴港,普通出口重箱由陆路集卡直接进甬舟码头,进箱期从星期一1800至星期五1800，截关期为星期五1800,危险品、省外海铁箱的驳船对接码头靠梅山码头,截关时间: 星期四2400,进场时间：星期天2400--星期四2400</t>
  </si>
  <si>
    <t>PIL  新 南 美 东 线 (ES1) 2025 年 十 一 月 份 船 期 表</t>
  </si>
  <si>
    <t>CNYTN</t>
  </si>
  <si>
    <t>HKHKG</t>
  </si>
  <si>
    <t>SGSGP</t>
  </si>
  <si>
    <t>YANTIAN</t>
  </si>
  <si>
    <t>HONG KONG</t>
  </si>
  <si>
    <t>SINGAPORE</t>
    <phoneticPr fontId="34" type="noConversion"/>
  </si>
  <si>
    <t>EVER FINE</t>
  </si>
  <si>
    <t>023W</t>
  </si>
  <si>
    <t>VEFI0023W</t>
  </si>
  <si>
    <t>KOTA PAHLAWAN</t>
  </si>
  <si>
    <t>041E</t>
  </si>
  <si>
    <t>042W</t>
  </si>
  <si>
    <t>KPLW0042W</t>
  </si>
  <si>
    <t>EVER FAME</t>
  </si>
  <si>
    <t>026W</t>
  </si>
  <si>
    <t>VEMF0026W</t>
  </si>
  <si>
    <t>EVER FAST</t>
  </si>
  <si>
    <t>VFAS0026W</t>
  </si>
  <si>
    <t>EVER FUTURE</t>
  </si>
  <si>
    <t>029W</t>
  </si>
  <si>
    <t>VFUT0029W</t>
  </si>
  <si>
    <t>BRRIO</t>
  </si>
  <si>
    <t>BRSTS</t>
  </si>
  <si>
    <t>BRNVT</t>
  </si>
  <si>
    <t>UYMON</t>
  </si>
  <si>
    <t>ARBNA</t>
  </si>
  <si>
    <t>BRPNP</t>
  </si>
  <si>
    <t>RIO DE JANEIRO</t>
  </si>
  <si>
    <t>SANTOS</t>
  </si>
  <si>
    <t>NAVEGANTES</t>
  </si>
  <si>
    <t>MONTEVIDEO</t>
    <phoneticPr fontId="2" type="noConversion"/>
  </si>
  <si>
    <t>BUENOS ARIES</t>
    <phoneticPr fontId="2" type="noConversion"/>
  </si>
  <si>
    <t>PARANAGUA</t>
  </si>
  <si>
    <t>REMARK: 代理外运,靠北三集司,进箱期以码头公示为准。</t>
  </si>
  <si>
    <t>PIL  新 西 兰 线 (NCS) 2025 年 十 一 月 船 期 表</t>
  </si>
  <si>
    <t>NZAKL</t>
    <phoneticPr fontId="2" type="noConversion"/>
  </si>
  <si>
    <t>NZLYT</t>
    <phoneticPr fontId="2" type="noConversion"/>
  </si>
  <si>
    <t>NZWLG</t>
    <phoneticPr fontId="3" type="noConversion"/>
  </si>
  <si>
    <t>NZNPE</t>
  </si>
  <si>
    <t>NZTRG</t>
  </si>
  <si>
    <t>HKHKG</t>
    <phoneticPr fontId="2" type="noConversion"/>
  </si>
  <si>
    <t>AUCKLAND</t>
  </si>
  <si>
    <t>LYTTLETON</t>
  </si>
  <si>
    <t>WELLINGTON</t>
  </si>
  <si>
    <t>NAPIER</t>
  </si>
  <si>
    <t>TARUANGA</t>
  </si>
  <si>
    <t>HONGKONG</t>
    <phoneticPr fontId="2" type="noConversion"/>
  </si>
  <si>
    <t>ANL OTAGO</t>
  </si>
  <si>
    <t>510S</t>
  </si>
  <si>
    <t>VAOT0510S</t>
  </si>
  <si>
    <t>ANL</t>
  </si>
  <si>
    <t>CMA CGM FIORDLAND</t>
  </si>
  <si>
    <t>472S</t>
  </si>
  <si>
    <t>VCFO0472S</t>
  </si>
  <si>
    <t>OOCL BUSAN</t>
  </si>
  <si>
    <t>701S</t>
  </si>
  <si>
    <t>VOCB0701S</t>
  </si>
  <si>
    <t>KOTA LESTARI</t>
  </si>
  <si>
    <t>277N</t>
  </si>
  <si>
    <t>278S</t>
  </si>
  <si>
    <t>KLES0278S</t>
  </si>
  <si>
    <t>CMA CGM PERTH</t>
  </si>
  <si>
    <t>474S</t>
  </si>
  <si>
    <t>VCPE0474S</t>
  </si>
  <si>
    <t>BERNHARD SCHULTE</t>
  </si>
  <si>
    <r>
      <t xml:space="preserve">REMARK: </t>
    </r>
    <r>
      <rPr>
        <b/>
        <sz val="20"/>
        <color indexed="10"/>
        <rFont val="宋体"/>
        <family val="3"/>
        <charset val="134"/>
      </rPr>
      <t>代理</t>
    </r>
    <r>
      <rPr>
        <b/>
        <sz val="20"/>
        <color indexed="10"/>
        <rFont val="Arial"/>
        <family val="2"/>
      </rPr>
      <t>:</t>
    </r>
    <r>
      <rPr>
        <b/>
        <sz val="20"/>
        <color indexed="10"/>
        <rFont val="宋体"/>
        <family val="3"/>
        <charset val="134"/>
      </rPr>
      <t>舟山兴港</t>
    </r>
    <r>
      <rPr>
        <b/>
        <sz val="20"/>
        <color indexed="10"/>
        <rFont val="Arial"/>
        <family val="2"/>
      </rPr>
      <t>,</t>
    </r>
    <r>
      <rPr>
        <b/>
        <sz val="20"/>
        <color indexed="10"/>
        <rFont val="宋体"/>
        <family val="3"/>
        <charset val="134"/>
      </rPr>
      <t>进箱和靠泊码头均为甬舟码头</t>
    </r>
    <r>
      <rPr>
        <b/>
        <sz val="20"/>
        <color indexed="10"/>
        <rFont val="Arial"/>
        <family val="2"/>
      </rPr>
      <t>,</t>
    </r>
    <r>
      <rPr>
        <b/>
        <sz val="20"/>
        <color indexed="10"/>
        <rFont val="宋体"/>
        <family val="3"/>
        <charset val="134"/>
      </rPr>
      <t>截单时间</t>
    </r>
    <r>
      <rPr>
        <b/>
        <sz val="20"/>
        <color indexed="10"/>
        <rFont val="Arial"/>
        <family val="2"/>
      </rPr>
      <t xml:space="preserve">: </t>
    </r>
    <r>
      <rPr>
        <b/>
        <sz val="20"/>
        <color indexed="10"/>
        <rFont val="宋体"/>
        <family val="3"/>
        <charset val="134"/>
      </rPr>
      <t>周三</t>
    </r>
    <r>
      <rPr>
        <b/>
        <sz val="20"/>
        <color indexed="10"/>
        <rFont val="Arial"/>
        <family val="2"/>
      </rPr>
      <t>24:00,</t>
    </r>
    <r>
      <rPr>
        <b/>
        <sz val="20"/>
        <color indexed="10"/>
        <rFont val="宋体"/>
        <family val="3"/>
        <charset val="134"/>
      </rPr>
      <t>进场时间周六</t>
    </r>
    <r>
      <rPr>
        <b/>
        <sz val="20"/>
        <color indexed="10"/>
        <rFont val="Arial"/>
        <family val="2"/>
      </rPr>
      <t>24:00-----</t>
    </r>
    <r>
      <rPr>
        <b/>
        <sz val="20"/>
        <color indexed="10"/>
        <rFont val="宋体"/>
        <family val="3"/>
        <charset val="134"/>
      </rPr>
      <t>周三</t>
    </r>
    <r>
      <rPr>
        <b/>
        <sz val="20"/>
        <color indexed="10"/>
        <rFont val="Arial"/>
        <family val="2"/>
      </rPr>
      <t>24:00</t>
    </r>
    <phoneticPr fontId="3" type="noConversion"/>
  </si>
  <si>
    <t>PIL  澳 洲 线 (STA) 2025 年 十 一 月 份 船 期 表</t>
    <phoneticPr fontId="34" type="noConversion"/>
  </si>
  <si>
    <t>TWKHH</t>
    <phoneticPr fontId="2" type="noConversion"/>
  </si>
  <si>
    <t>AUMEL</t>
    <phoneticPr fontId="34" type="noConversion"/>
  </si>
  <si>
    <t>AUSYD</t>
    <phoneticPr fontId="2" type="noConversion"/>
  </si>
  <si>
    <t>AUBNE</t>
    <phoneticPr fontId="2" type="noConversion"/>
  </si>
  <si>
    <t>KAOHSIUNG</t>
    <phoneticPr fontId="3" type="noConversion"/>
  </si>
  <si>
    <t>MELBOURNE</t>
    <phoneticPr fontId="34" type="noConversion"/>
  </si>
  <si>
    <t>SYDNEY</t>
    <phoneticPr fontId="3" type="noConversion"/>
  </si>
  <si>
    <t>BRISBANE</t>
    <phoneticPr fontId="3" type="noConversion"/>
  </si>
  <si>
    <t>EVER ENVOY</t>
  </si>
  <si>
    <t>198S</t>
  </si>
  <si>
    <t>VEVY0198S</t>
  </si>
  <si>
    <t>DIMITRA C</t>
  </si>
  <si>
    <t>2361S</t>
    <phoneticPr fontId="34" type="noConversion"/>
  </si>
  <si>
    <t>VDIC2361S</t>
    <phoneticPr fontId="34" type="noConversion"/>
  </si>
  <si>
    <t>HLC</t>
    <phoneticPr fontId="34" type="noConversion"/>
  </si>
  <si>
    <t>TS MUMBAI</t>
  </si>
  <si>
    <t>2505S</t>
    <phoneticPr fontId="34" type="noConversion"/>
  </si>
  <si>
    <t>VTMB2505S</t>
    <phoneticPr fontId="34" type="noConversion"/>
  </si>
  <si>
    <t>TSL</t>
    <phoneticPr fontId="34" type="noConversion"/>
  </si>
  <si>
    <t>TIAN SHUN HE</t>
  </si>
  <si>
    <t>2507S</t>
    <phoneticPr fontId="34" type="noConversion"/>
  </si>
  <si>
    <t>VTSH2507S</t>
    <phoneticPr fontId="34" type="noConversion"/>
  </si>
  <si>
    <t>SCL</t>
    <phoneticPr fontId="34" type="noConversion"/>
  </si>
  <si>
    <t>OMIT</t>
    <phoneticPr fontId="34" type="noConversion"/>
  </si>
  <si>
    <r>
      <t>REMARK:代理;外运,挂靠:三期,截关星期四</t>
    </r>
    <r>
      <rPr>
        <b/>
        <sz val="18"/>
        <color indexed="10"/>
        <rFont val="宋体"/>
        <family val="3"/>
        <charset val="134"/>
      </rPr>
      <t>20</t>
    </r>
    <r>
      <rPr>
        <b/>
        <sz val="18"/>
        <color indexed="10"/>
        <rFont val="宋体"/>
        <family val="3"/>
        <charset val="134"/>
      </rPr>
      <t>00，进港时间为星期天</t>
    </r>
    <r>
      <rPr>
        <b/>
        <sz val="18"/>
        <color indexed="10"/>
        <rFont val="宋体"/>
        <family val="3"/>
        <charset val="134"/>
      </rPr>
      <t>20</t>
    </r>
    <r>
      <rPr>
        <b/>
        <sz val="18"/>
        <color indexed="10"/>
        <rFont val="宋体"/>
        <family val="3"/>
        <charset val="134"/>
      </rPr>
      <t>00--星期四</t>
    </r>
    <r>
      <rPr>
        <b/>
        <sz val="18"/>
        <color indexed="10"/>
        <rFont val="宋体"/>
        <family val="3"/>
        <charset val="134"/>
      </rPr>
      <t>20</t>
    </r>
    <r>
      <rPr>
        <b/>
        <sz val="18"/>
        <color indexed="10"/>
        <rFont val="宋体"/>
        <family val="3"/>
        <charset val="134"/>
      </rPr>
      <t>00</t>
    </r>
    <phoneticPr fontId="34" type="noConversion"/>
  </si>
  <si>
    <t>PIL 新 南 美 东 二 线 (ES2) 2025 年 十 一 月 份 船 期 表</t>
  </si>
  <si>
    <t>BRRIO</t>
    <phoneticPr fontId="2" type="noConversion"/>
  </si>
  <si>
    <t>BRSSZ</t>
  </si>
  <si>
    <t>SINGAPORE</t>
    <phoneticPr fontId="2" type="noConversion"/>
  </si>
  <si>
    <t>SANTOS</t>
    <phoneticPr fontId="2" type="noConversion"/>
  </si>
  <si>
    <t>CMA CGM PARATY</t>
  </si>
  <si>
    <t xml:space="preserve">0BDMKW
</t>
  </si>
  <si>
    <t>VPRY0007W</t>
  </si>
  <si>
    <t>CMA</t>
  </si>
  <si>
    <t>CMA CGM BAHIA</t>
  </si>
  <si>
    <t>0BDMMW</t>
  </si>
  <si>
    <t>VCBA0008W</t>
  </si>
  <si>
    <t>COSCO SHIPPING CHILE</t>
  </si>
  <si>
    <t>005W</t>
  </si>
  <si>
    <t>VCCI0005W</t>
  </si>
  <si>
    <t>COSCO SHIPPING ARGENTINA</t>
  </si>
  <si>
    <t>VCGA0008W</t>
  </si>
  <si>
    <t>CMA CGM BUZIOS</t>
  </si>
  <si>
    <t xml:space="preserve">0BDMSW
</t>
  </si>
  <si>
    <t>VCBU0009W</t>
  </si>
  <si>
    <t>BRPNG</t>
  </si>
  <si>
    <t>BRIOA</t>
  </si>
  <si>
    <t>PARANAGUA</t>
    <phoneticPr fontId="2" type="noConversion"/>
  </si>
  <si>
    <t>ITAPOA</t>
  </si>
  <si>
    <t>REMARK: 代理外运,靠北三集司，进箱期以码头公示为准。</t>
  </si>
  <si>
    <t>PIL 中 东 新 线 (GCS) 2025 年 十 一 月 份 船 期 表</t>
    <phoneticPr fontId="73" type="noConversion"/>
  </si>
  <si>
    <t>AEJEA</t>
    <phoneticPr fontId="34" type="noConversion"/>
  </si>
  <si>
    <t>SADMM</t>
  </si>
  <si>
    <t>SHANGHAI</t>
  </si>
  <si>
    <t>SINGAPORE</t>
    <phoneticPr fontId="73" type="noConversion"/>
  </si>
  <si>
    <t>JEBEL ALI</t>
  </si>
  <si>
    <t>DAMMAM</t>
  </si>
  <si>
    <t>KOTA PLUMBAGO</t>
  </si>
  <si>
    <t>白花丹城</t>
    <phoneticPr fontId="73" type="noConversion"/>
  </si>
  <si>
    <t>0009E</t>
    <phoneticPr fontId="73" type="noConversion"/>
  </si>
  <si>
    <t>0010W</t>
    <phoneticPr fontId="73" type="noConversion"/>
  </si>
  <si>
    <t>CKPL0010W</t>
    <phoneticPr fontId="73" type="noConversion"/>
  </si>
  <si>
    <t>PIL</t>
    <phoneticPr fontId="73" type="noConversion"/>
  </si>
  <si>
    <t>VARANYA BHUM</t>
  </si>
  <si>
    <t>007W</t>
    <phoneticPr fontId="73" type="noConversion"/>
  </si>
  <si>
    <t>VRYB0007W</t>
    <phoneticPr fontId="73" type="noConversion"/>
  </si>
  <si>
    <t>RCL</t>
    <phoneticPr fontId="73" type="noConversion"/>
  </si>
  <si>
    <t>USSAMA BHUM</t>
  </si>
  <si>
    <t>009W</t>
    <phoneticPr fontId="73" type="noConversion"/>
  </si>
  <si>
    <t>VUSB0009W</t>
    <phoneticPr fontId="73" type="noConversion"/>
  </si>
  <si>
    <t>KOTA PRIMROSE</t>
  </si>
  <si>
    <t>春城</t>
    <phoneticPr fontId="73" type="noConversion"/>
  </si>
  <si>
    <t>0010E</t>
    <phoneticPr fontId="73" type="noConversion"/>
  </si>
  <si>
    <t>0011W</t>
    <phoneticPr fontId="73" type="noConversion"/>
  </si>
  <si>
    <t>CKPR0011W</t>
    <phoneticPr fontId="73" type="noConversion"/>
  </si>
  <si>
    <t>REMARK:代理外运,靠北三集司,截关时间星期二1800，进港时间星期五1800到星期二1800</t>
    <phoneticPr fontId="73" type="noConversion"/>
  </si>
  <si>
    <t>PIL 南 美 西 2 线  (WS2) 2025 年 十 一 月 份 船 期 表</t>
  </si>
  <si>
    <t>HKHKG</t>
    <phoneticPr fontId="34" type="noConversion"/>
  </si>
  <si>
    <t>CSCL SPRING</t>
  </si>
  <si>
    <t>064E</t>
  </si>
  <si>
    <t>VSPG0064E</t>
  </si>
  <si>
    <t>KOTA EMERALD</t>
  </si>
  <si>
    <t>004W</t>
  </si>
  <si>
    <t>005E</t>
  </si>
  <si>
    <t>KEME0005E</t>
  </si>
  <si>
    <t>WAN HAI V01</t>
  </si>
  <si>
    <t>E001</t>
  </si>
  <si>
    <t>VWV10001E</t>
  </si>
  <si>
    <t>WAN HAI A20</t>
  </si>
  <si>
    <t>E002</t>
  </si>
  <si>
    <t>VW200002E</t>
  </si>
  <si>
    <t>KOTA EAGLE</t>
  </si>
  <si>
    <t>006E</t>
  </si>
  <si>
    <t>KEGL0006E</t>
  </si>
  <si>
    <t>GTPRQ</t>
    <phoneticPr fontId="2" type="noConversion"/>
  </si>
  <si>
    <t>PECAL</t>
    <phoneticPr fontId="2" type="noConversion"/>
  </si>
  <si>
    <t>ECGYE</t>
  </si>
  <si>
    <t>Callao</t>
    <phoneticPr fontId="2" type="noConversion"/>
  </si>
  <si>
    <t>Guayaquil</t>
  </si>
  <si>
    <t>REMARK: 代理兴港,靠北三集司，进箱期以码头公示为准。</t>
  </si>
  <si>
    <t>PIL 红 海  线 (RSS) 2025 年 五 月 份 船 期 表</t>
  </si>
  <si>
    <t>PIL 澳 洲 二 线 (SAC) 2025 年 十 一 月 份 船 期 表</t>
    <phoneticPr fontId="49" type="noConversion"/>
  </si>
  <si>
    <t>SHANGHAI</t>
    <phoneticPr fontId="49" type="noConversion"/>
  </si>
  <si>
    <t>AUSYD</t>
    <phoneticPr fontId="0" type="noConversion"/>
  </si>
  <si>
    <t>AUMEL</t>
    <phoneticPr fontId="0" type="noConversion"/>
  </si>
  <si>
    <t>AUBNE</t>
    <phoneticPr fontId="0" type="noConversion"/>
  </si>
  <si>
    <t>SYDNEY</t>
    <phoneticPr fontId="49" type="noConversion"/>
  </si>
  <si>
    <t>MELBOURNE</t>
    <phoneticPr fontId="49" type="noConversion"/>
  </si>
  <si>
    <t>BRISBANE</t>
    <phoneticPr fontId="49" type="noConversion"/>
  </si>
  <si>
    <t>OOCL MIAMI</t>
  </si>
  <si>
    <t>108S</t>
    <phoneticPr fontId="49" type="noConversion"/>
  </si>
  <si>
    <t>VMIM0108S</t>
    <phoneticPr fontId="49" type="noConversion"/>
  </si>
  <si>
    <t>COS</t>
    <phoneticPr fontId="49" type="noConversion"/>
  </si>
  <si>
    <t>OOCL CANADA</t>
  </si>
  <si>
    <t>117S</t>
    <phoneticPr fontId="49" type="noConversion"/>
  </si>
  <si>
    <t>VQOC0117S</t>
    <phoneticPr fontId="49" type="noConversion"/>
  </si>
  <si>
    <t>OOCL DURBAN</t>
  </si>
  <si>
    <t>035S</t>
    <phoneticPr fontId="49" type="noConversion"/>
  </si>
  <si>
    <t>VODB0035S</t>
    <phoneticPr fontId="49" type="noConversion"/>
  </si>
  <si>
    <t>OOCL BEIJING</t>
  </si>
  <si>
    <t>123S</t>
    <phoneticPr fontId="49" type="noConversion"/>
  </si>
  <si>
    <t>VOBJ0123S</t>
    <phoneticPr fontId="49" type="noConversion"/>
  </si>
  <si>
    <t>OOCL BRAZIL</t>
  </si>
  <si>
    <t>052S</t>
    <phoneticPr fontId="49" type="noConversion"/>
  </si>
  <si>
    <t>VOBZ0052S</t>
    <phoneticPr fontId="49" type="noConversion"/>
  </si>
  <si>
    <t>SYDNEY</t>
  </si>
  <si>
    <t>MELBOURNE</t>
  </si>
  <si>
    <t>BRISBANE</t>
  </si>
  <si>
    <t>REMARK: 代理外运,靠梅山码头,截关时间: 星期五2000,进场时间星期一1830到星期五1830</t>
  </si>
  <si>
    <t>PIL 南 美 西 线 (WSA) 2025 年 十一月 份 船 期 表</t>
  </si>
  <si>
    <t>MXZLO</t>
    <phoneticPr fontId="2" type="noConversion"/>
  </si>
  <si>
    <t>COBUN</t>
    <phoneticPr fontId="2" type="noConversion"/>
  </si>
  <si>
    <t>PECLL</t>
    <phoneticPr fontId="2" type="noConversion"/>
  </si>
  <si>
    <t>MANZANILLO</t>
    <phoneticPr fontId="34" type="noConversion"/>
  </si>
  <si>
    <t>BUNAVENTURA</t>
  </si>
  <si>
    <t>CALLAO</t>
    <phoneticPr fontId="34" type="noConversion"/>
  </si>
  <si>
    <t>EVER FRONT</t>
  </si>
  <si>
    <t>036E</t>
  </si>
  <si>
    <t>VFRT0036E</t>
  </si>
  <si>
    <t>EVER LINKING</t>
  </si>
  <si>
    <t>067E</t>
  </si>
  <si>
    <t>VQE20067E</t>
  </si>
  <si>
    <t>EVER LEGION</t>
  </si>
  <si>
    <t>VLGN0064E</t>
  </si>
  <si>
    <t>EVER LAWFUL</t>
  </si>
  <si>
    <t>066E</t>
  </si>
  <si>
    <t>VELW0066E</t>
  </si>
  <si>
    <t>EVER LUCENT</t>
  </si>
  <si>
    <t>069E</t>
  </si>
  <si>
    <t>VEL20069E</t>
  </si>
  <si>
    <t>CLVAP</t>
  </si>
  <si>
    <t>VALPARAISO</t>
  </si>
  <si>
    <t>HONGKONG</t>
    <phoneticPr fontId="34" type="noConversion"/>
  </si>
  <si>
    <t>`</t>
  </si>
  <si>
    <t>REMARK: 代理外运,靠北三集司，截关时间: 星期五 2200,进场时间星期一2200到星期五2200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</si>
</sst>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 * #,##0.00_ ;_ * \-#,##0.00_ ;_ * &quot;-&quot;??_ ;_ @_ "/>
    <numFmt numFmtId="176" formatCode="&quot;$&quot;#,##0_);[Red]\(&quot;$&quot;#,##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ddd\ dd/mmm"/>
    <numFmt numFmtId="180" formatCode="&quot;YPG&quot;\ 000"/>
    <numFmt numFmtId="181" formatCode="000&quot;E&quot;"/>
    <numFmt numFmtId="182" formatCode="ddd\ dd\-mmm"/>
    <numFmt numFmtId="183" formatCode="0.00_);[Red]\(0.00\)"/>
    <numFmt numFmtId="184" formatCode="0000"/>
    <numFmt numFmtId="185" formatCode="###0.#"/>
    <numFmt numFmtId="186" formatCode="\1\9\9\3"/>
    <numFmt numFmtId="187" formatCode="[$€]#,##0.00;[Red][$€]\-#,##0.00"/>
    <numFmt numFmtId="188" formatCode="#,##0.00;\(#,##0.00\)"/>
    <numFmt numFmtId="189" formatCode="&quot;\&quot;#,##0.00;[Red]&quot;\&quot;\-#,##0.00"/>
    <numFmt numFmtId="190" formatCode="#,##0&quot;£&quot;_);[Red]\(#,##0&quot;£&quot;\)"/>
    <numFmt numFmtId="191" formatCode="_-* #,##0_-;\-* #,##0_-;_-* &quot;-&quot;_-;_-@_-"/>
    <numFmt numFmtId="192" formatCode="m/d"/>
    <numFmt numFmtId="193" formatCode="00#&quot;W&quot;"/>
  </numFmts>
  <fonts count="125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26"/>
      <name val="宋体"/>
      <family val="3"/>
      <charset val="134"/>
    </font>
    <font>
      <b/>
      <sz val="18"/>
      <name val="楷体"/>
      <family val="3"/>
      <charset val="134"/>
    </font>
    <font>
      <b/>
      <sz val="18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4"/>
      <color indexed="8"/>
      <name val="Arial"/>
      <family val="2"/>
    </font>
    <font>
      <b/>
      <sz val="14"/>
      <name val="楷体"/>
      <family val="3"/>
      <charset val="134"/>
    </font>
    <font>
      <b/>
      <sz val="9"/>
      <name val="Arial"/>
      <family val="2"/>
    </font>
    <font>
      <b/>
      <sz val="20"/>
      <name val="Times New Roman"/>
      <family val="1"/>
    </font>
    <font>
      <b/>
      <sz val="8"/>
      <name val="Arial"/>
      <family val="2"/>
    </font>
    <font>
      <b/>
      <sz val="18"/>
      <name val="宋体"/>
      <family val="3"/>
      <charset val="134"/>
    </font>
    <font>
      <b/>
      <sz val="18"/>
      <color indexed="10"/>
      <name val="宋体"/>
      <family val="3"/>
      <charset val="134"/>
    </font>
    <font>
      <b/>
      <sz val="20"/>
      <color indexed="10"/>
      <name val="宋体"/>
      <family val="3"/>
      <charset val="134"/>
    </font>
    <font>
      <b/>
      <sz val="14"/>
      <color indexed="10"/>
      <name val="Arial"/>
      <family val="2"/>
    </font>
    <font>
      <b/>
      <sz val="14"/>
      <color indexed="10"/>
      <name val="楷体"/>
      <family val="3"/>
      <charset val="134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20"/>
      <color indexed="12"/>
      <name val="Arial"/>
      <family val="2"/>
    </font>
    <font>
      <b/>
      <sz val="12"/>
      <name val="Arial"/>
      <family val="2"/>
    </font>
    <font>
      <b/>
      <sz val="20"/>
      <color indexed="10"/>
      <name val="Arial"/>
      <family val="2"/>
    </font>
    <font>
      <b/>
      <i/>
      <sz val="22"/>
      <color indexed="10"/>
      <name val="Arial"/>
      <family val="2"/>
    </font>
    <font>
      <i/>
      <sz val="22"/>
      <color indexed="10"/>
      <name val="Arial"/>
      <family val="2"/>
    </font>
    <font>
      <u/>
      <sz val="22"/>
      <name val="Arial"/>
      <family val="2"/>
    </font>
    <font>
      <sz val="14"/>
      <name val="Arial"/>
      <family val="2"/>
    </font>
    <font>
      <b/>
      <sz val="20"/>
      <color indexed="8"/>
      <name val="Arial"/>
      <family val="2"/>
    </font>
    <font>
      <b/>
      <sz val="20"/>
      <name val="楷体"/>
      <family val="3"/>
      <charset val="134"/>
    </font>
    <font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10"/>
      <name val="Times New Roman"/>
      <family val="1"/>
    </font>
    <font>
      <b/>
      <sz val="16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6"/>
      <color indexed="10"/>
      <name val="宋体"/>
      <family val="3"/>
      <charset val="134"/>
    </font>
    <font>
      <sz val="14"/>
      <color indexed="10"/>
      <name val="宋体"/>
      <family val="3"/>
      <charset val="134"/>
    </font>
    <font>
      <sz val="12"/>
      <name val="Arial"/>
      <family val="2"/>
    </font>
    <font>
      <b/>
      <sz val="12"/>
      <name val="宋体"/>
      <family val="3"/>
      <charset val="134"/>
    </font>
    <font>
      <sz val="1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name val="宋体"/>
      <family val="3"/>
      <charset val="134"/>
    </font>
    <font>
      <sz val="9"/>
      <name val="FangSong"/>
      <family val="3"/>
      <charset val="134"/>
    </font>
    <font>
      <b/>
      <sz val="18"/>
      <color indexed="8"/>
      <name val="Arial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2"/>
      <name val="??"/>
      <family val="1"/>
    </font>
    <font>
      <sz val="11"/>
      <color indexed="8"/>
      <name val="??"/>
      <family val="1"/>
    </font>
    <font>
      <b/>
      <sz val="11"/>
      <name val="Calibri"/>
      <family val="2"/>
    </font>
    <font>
      <sz val="12"/>
      <color indexed="8"/>
      <name val="Calibri"/>
      <family val="2"/>
    </font>
    <font>
      <u/>
      <sz val="9"/>
      <color indexed="36"/>
      <name val="???"/>
      <family val="1"/>
    </font>
    <font>
      <u/>
      <sz val="12"/>
      <color indexed="12"/>
      <name val="??"/>
      <family val="1"/>
    </font>
    <font>
      <u/>
      <sz val="9"/>
      <color indexed="12"/>
      <name val="???"/>
      <family val="1"/>
    </font>
    <font>
      <sz val="11"/>
      <color indexed="20"/>
      <name val="Calibri"/>
      <family val="2"/>
    </font>
    <font>
      <sz val="12"/>
      <color indexed="20"/>
      <name val="??"/>
      <family val="1"/>
    </font>
    <font>
      <sz val="11"/>
      <color indexed="8"/>
      <name val="ＭＳ Ｐゴシック"/>
      <family val="2"/>
      <charset val="128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ＭＳ Ｐゴシック"/>
      <family val="2"/>
      <charset val="128"/>
    </font>
    <font>
      <u/>
      <sz val="7.7"/>
      <color indexed="36"/>
      <name val="Calibri"/>
      <family val="2"/>
    </font>
    <font>
      <sz val="11"/>
      <color indexed="17"/>
      <name val="Calibri"/>
      <family val="2"/>
    </font>
    <font>
      <sz val="10"/>
      <color indexed="0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7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Geneva"/>
      <family val="2"/>
    </font>
    <font>
      <sz val="11"/>
      <color indexed="8"/>
      <name val="宋体"/>
      <family val="3"/>
      <charset val="134"/>
    </font>
    <font>
      <b/>
      <sz val="13"/>
      <name val="Times New Roman"/>
      <family val="1"/>
    </font>
    <font>
      <b/>
      <sz val="10"/>
      <color indexed="8"/>
      <name val="Arial"/>
      <family val="2"/>
    </font>
    <font>
      <b/>
      <sz val="11"/>
      <color indexed="63"/>
      <name val="Calibri"/>
      <family val="2"/>
    </font>
    <font>
      <sz val="12"/>
      <color indexed="8"/>
      <name val="宋体"/>
      <family val="3"/>
      <charset val="134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u/>
      <sz val="9"/>
      <color indexed="12"/>
      <name val="바탕체"/>
      <family val="3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1"/>
      <name val="바탕체"/>
      <family val="3"/>
      <charset val="129"/>
    </font>
    <font>
      <b/>
      <sz val="11"/>
      <color indexed="8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u/>
      <sz val="9"/>
      <color indexed="36"/>
      <name val="바탕체"/>
      <family val="3"/>
    </font>
    <font>
      <sz val="12"/>
      <name val="바탕체"/>
      <family val="3"/>
      <charset val="129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sz val="12"/>
      <name val="바탕체"/>
      <family val="1"/>
      <charset val="255"/>
    </font>
    <font>
      <sz val="12"/>
      <color indexed="17"/>
      <name val="宋体"/>
      <family val="3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3"/>
      <name val="Arial"/>
      <family val="2"/>
    </font>
    <font>
      <sz val="14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3"/>
      <name val="Arial"/>
      <family val="2"/>
    </font>
    <font>
      <b/>
      <sz val="14"/>
      <name val="宋体"/>
      <family val="2"/>
      <charset val="134"/>
    </font>
    <font>
      <b/>
      <sz val="20"/>
      <color rgb="FFFF0000"/>
      <name val="Arial"/>
      <family val="2"/>
    </font>
    <font>
      <b/>
      <sz val="20"/>
      <color rgb="FFFF0000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75">
    <xf numFmtId="0" fontId="0" fillId="0" borderId="0"/>
    <xf numFmtId="0" fontId="2" fillId="0" borderId="0">
      <alignment vertical="top"/>
    </xf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54" fillId="0" borderId="0"/>
    <xf numFmtId="0" fontId="56" fillId="0" borderId="0">
      <alignment vertical="center"/>
    </xf>
    <xf numFmtId="0" fontId="56" fillId="0" borderId="0">
      <alignment vertical="center"/>
    </xf>
    <xf numFmtId="0" fontId="55" fillId="0" borderId="0"/>
    <xf numFmtId="0" fontId="54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4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4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>
      <alignment vertical="center"/>
    </xf>
    <xf numFmtId="0" fontId="57" fillId="0" borderId="0"/>
    <xf numFmtId="0" fontId="55" fillId="0" borderId="0"/>
    <xf numFmtId="0" fontId="54" fillId="0" borderId="0"/>
    <xf numFmtId="0" fontId="56" fillId="0" borderId="0">
      <alignment vertical="center"/>
    </xf>
    <xf numFmtId="0" fontId="56" fillId="0" borderId="0">
      <alignment vertical="center"/>
    </xf>
    <xf numFmtId="0" fontId="55" fillId="0" borderId="0"/>
    <xf numFmtId="0" fontId="57" fillId="0" borderId="0"/>
    <xf numFmtId="0" fontId="57" fillId="0" borderId="0"/>
    <xf numFmtId="0" fontId="2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78" fontId="54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1" fillId="2" borderId="0" applyNumberFormat="0" applyBorder="0" applyAlignment="0" applyProtection="0"/>
    <xf numFmtId="0" fontId="62" fillId="2" borderId="0" applyNumberFormat="0" applyBorder="0" applyAlignment="0" applyProtection="0"/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3" fillId="2" borderId="0" applyNumberFormat="0" applyBorder="0" applyAlignment="0" applyProtection="0">
      <alignment vertical="center"/>
    </xf>
    <xf numFmtId="0" fontId="63" fillId="0" borderId="0"/>
    <xf numFmtId="0" fontId="54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4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53" fillId="0" borderId="0">
      <alignment vertical="top"/>
    </xf>
    <xf numFmtId="0" fontId="2" fillId="0" borderId="0">
      <alignment vertical="top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3" fillId="0" borderId="0"/>
    <xf numFmtId="0" fontId="53" fillId="0" borderId="0"/>
    <xf numFmtId="0" fontId="2" fillId="0" borderId="0">
      <alignment vertical="top"/>
    </xf>
    <xf numFmtId="0" fontId="57" fillId="0" borderId="0"/>
    <xf numFmtId="0" fontId="57" fillId="0" borderId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7" borderId="0" applyNumberFormat="0" applyBorder="0" applyAlignment="0" applyProtection="0"/>
    <xf numFmtId="0" fontId="46" fillId="9" borderId="0" applyNumberFormat="0" applyBorder="0" applyAlignment="0" applyProtection="0"/>
    <xf numFmtId="0" fontId="46" fillId="11" borderId="0" applyNumberFormat="0" applyBorder="0" applyAlignment="0" applyProtection="0"/>
    <xf numFmtId="0" fontId="46" fillId="13" borderId="0" applyNumberFormat="0" applyBorder="0" applyAlignment="0" applyProtection="0"/>
    <xf numFmtId="0" fontId="64" fillId="3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46" fillId="15" borderId="0" applyNumberFormat="0" applyBorder="0" applyAlignment="0" applyProtection="0"/>
    <xf numFmtId="0" fontId="46" fillId="17" borderId="0" applyNumberFormat="0" applyBorder="0" applyAlignment="0" applyProtection="0"/>
    <xf numFmtId="0" fontId="46" fillId="19" borderId="0" applyNumberFormat="0" applyBorder="0" applyAlignment="0" applyProtection="0"/>
    <xf numFmtId="0" fontId="46" fillId="9" borderId="0" applyNumberFormat="0" applyBorder="0" applyAlignment="0" applyProtection="0"/>
    <xf numFmtId="0" fontId="46" fillId="15" borderId="0" applyNumberFormat="0" applyBorder="0" applyAlignment="0" applyProtection="0"/>
    <xf numFmtId="0" fontId="46" fillId="21" borderId="0" applyNumberFormat="0" applyBorder="0" applyAlignment="0" applyProtection="0"/>
    <xf numFmtId="0" fontId="64" fillId="14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53" fillId="23" borderId="0" applyNumberFormat="0" applyBorder="0" applyAlignment="0" applyProtection="0"/>
    <xf numFmtId="0" fontId="53" fillId="17" borderId="0" applyNumberFormat="0" applyBorder="0" applyAlignment="0" applyProtection="0"/>
    <xf numFmtId="0" fontId="53" fillId="19" borderId="0" applyNumberFormat="0" applyBorder="0" applyAlignment="0" applyProtection="0"/>
    <xf numFmtId="0" fontId="53" fillId="25" borderId="0" applyNumberFormat="0" applyBorder="0" applyAlignment="0" applyProtection="0"/>
    <xf numFmtId="0" fontId="53" fillId="27" borderId="0" applyNumberFormat="0" applyBorder="0" applyAlignment="0" applyProtection="0"/>
    <xf numFmtId="0" fontId="53" fillId="29" borderId="0" applyNumberFormat="0" applyBorder="0" applyAlignment="0" applyProtection="0"/>
    <xf numFmtId="0" fontId="66" fillId="22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53" fillId="31" borderId="0" applyNumberFormat="0" applyBorder="0" applyAlignment="0" applyProtection="0"/>
    <xf numFmtId="0" fontId="53" fillId="33" borderId="0" applyNumberFormat="0" applyBorder="0" applyAlignment="0" applyProtection="0"/>
    <xf numFmtId="0" fontId="53" fillId="35" borderId="0" applyNumberFormat="0" applyBorder="0" applyAlignment="0" applyProtection="0"/>
    <xf numFmtId="0" fontId="53" fillId="25" borderId="0" applyNumberFormat="0" applyBorder="0" applyAlignment="0" applyProtection="0"/>
    <xf numFmtId="0" fontId="53" fillId="27" borderId="0" applyNumberFormat="0" applyBorder="0" applyAlignment="0" applyProtection="0"/>
    <xf numFmtId="0" fontId="53" fillId="37" borderId="0" applyNumberFormat="0" applyBorder="0" applyAlignment="0" applyProtection="0"/>
    <xf numFmtId="0" fontId="61" fillId="5" borderId="0" applyNumberFormat="0" applyBorder="0" applyAlignment="0" applyProtection="0"/>
    <xf numFmtId="185" fontId="57" fillId="0" borderId="1" applyBorder="0"/>
    <xf numFmtId="184" fontId="57" fillId="0" borderId="2"/>
    <xf numFmtId="0" fontId="65" fillId="39" borderId="3" applyNumberFormat="0" applyAlignment="0" applyProtection="0"/>
    <xf numFmtId="0" fontId="67" fillId="41" borderId="4" applyNumberFormat="0" applyAlignment="0" applyProtection="0"/>
    <xf numFmtId="38" fontId="69" fillId="0" borderId="0" applyFont="0" applyFill="0" applyBorder="0" applyAlignment="0" applyProtection="0"/>
    <xf numFmtId="178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77" fontId="57" fillId="0" borderId="0" applyFont="0" applyFill="0" applyBorder="0" applyAlignment="0" applyProtection="0"/>
    <xf numFmtId="186" fontId="57" fillId="0" borderId="0" applyFont="0" applyFill="0" applyBorder="0" applyAlignment="0" applyProtection="0"/>
    <xf numFmtId="177" fontId="57" fillId="0" borderId="0" applyFont="0" applyFill="0" applyBorder="0" applyAlignment="0" applyProtection="0"/>
    <xf numFmtId="187" fontId="69" fillId="0" borderId="0" applyFont="0" applyFill="0" applyBorder="0" applyAlignment="0" applyProtection="0"/>
    <xf numFmtId="0" fontId="68" fillId="0" borderId="0" applyNumberFormat="0" applyFill="0" applyBorder="0" applyAlignment="0" applyProtection="0"/>
    <xf numFmtId="188" fontId="70" fillId="0" borderId="0"/>
    <xf numFmtId="0" fontId="72" fillId="7" borderId="0" applyNumberFormat="0" applyBorder="0" applyAlignment="0" applyProtection="0"/>
    <xf numFmtId="38" fontId="71" fillId="42" borderId="0" applyNumberFormat="0" applyBorder="0" applyAlignment="0" applyProtection="0"/>
    <xf numFmtId="0" fontId="73" fillId="0" borderId="5" applyNumberFormat="0" applyAlignment="0" applyProtection="0">
      <alignment horizontal="left" vertical="center"/>
    </xf>
    <xf numFmtId="0" fontId="73" fillId="0" borderId="6">
      <alignment horizontal="left" vertical="center"/>
    </xf>
    <xf numFmtId="0" fontId="24" fillId="0" borderId="7" applyNumberFormat="0" applyFill="0" applyAlignment="0" applyProtection="0"/>
    <xf numFmtId="0" fontId="74" fillId="0" borderId="8" applyNumberFormat="0" applyFill="0" applyAlignment="0" applyProtection="0"/>
    <xf numFmtId="0" fontId="75" fillId="0" borderId="9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0" fontId="71" fillId="43" borderId="10" applyNumberFormat="0" applyBorder="0" applyAlignment="0" applyProtection="0"/>
    <xf numFmtId="0" fontId="4" fillId="13" borderId="3" applyNumberFormat="0" applyAlignment="0" applyProtection="0"/>
    <xf numFmtId="0" fontId="4" fillId="13" borderId="3" applyNumberFormat="0" applyAlignment="0" applyProtection="0"/>
    <xf numFmtId="0" fontId="4" fillId="13" borderId="3" applyNumberFormat="0" applyAlignment="0" applyProtection="0"/>
    <xf numFmtId="0" fontId="77" fillId="0" borderId="11" applyNumberFormat="0" applyFill="0" applyAlignment="0" applyProtection="0"/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176" fontId="78" fillId="0" borderId="0" applyFont="0" applyFill="0" applyBorder="0" applyAlignment="0" applyProtection="0"/>
    <xf numFmtId="189" fontId="57" fillId="0" borderId="0" applyFont="0" applyFill="0" applyBorder="0" applyAlignment="0" applyProtection="0"/>
    <xf numFmtId="0" fontId="52" fillId="45" borderId="0" applyNumberFormat="0" applyBorder="0" applyAlignment="0" applyProtection="0"/>
    <xf numFmtId="37" fontId="79" fillId="0" borderId="0"/>
    <xf numFmtId="190" fontId="80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6" fillId="0" borderId="0"/>
    <xf numFmtId="0" fontId="4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81" fillId="0" borderId="0"/>
    <xf numFmtId="0" fontId="8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81" fillId="0" borderId="0"/>
    <xf numFmtId="0" fontId="8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5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57" fillId="0" borderId="0"/>
    <xf numFmtId="0" fontId="8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2" fillId="0" borderId="0"/>
    <xf numFmtId="0" fontId="46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2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3" fillId="0" borderId="0"/>
    <xf numFmtId="0" fontId="84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82" fillId="0" borderId="0">
      <alignment vertical="center"/>
    </xf>
    <xf numFmtId="0" fontId="57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2" fillId="0" borderId="0">
      <alignment vertical="center"/>
    </xf>
    <xf numFmtId="0" fontId="57" fillId="0" borderId="0"/>
    <xf numFmtId="0" fontId="57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57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46" fillId="0" borderId="0"/>
    <xf numFmtId="0" fontId="82" fillId="0" borderId="0">
      <alignment vertical="center"/>
    </xf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2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 applyAlignment="0"/>
    <xf numFmtId="0" fontId="2" fillId="0" borderId="0" applyAlignment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3" fillId="0" borderId="0"/>
    <xf numFmtId="0" fontId="57" fillId="47" borderId="12" applyNumberFormat="0" applyAlignment="0" applyProtection="0"/>
    <xf numFmtId="0" fontId="33" fillId="39" borderId="13" applyNumberFormat="0" applyAlignment="0" applyProtection="0"/>
    <xf numFmtId="10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86" fillId="0" borderId="0" applyFont="0" applyFill="0" applyBorder="0" applyAlignment="0" applyProtection="0">
      <alignment vertical="center"/>
    </xf>
    <xf numFmtId="9" fontId="78" fillId="0" borderId="14" applyNumberFormat="0" applyBorder="0"/>
    <xf numFmtId="0" fontId="2" fillId="0" borderId="0"/>
    <xf numFmtId="0" fontId="2" fillId="0" borderId="0">
      <alignment vertical="top"/>
    </xf>
    <xf numFmtId="0" fontId="70" fillId="0" borderId="0"/>
    <xf numFmtId="0" fontId="85" fillId="0" borderId="0" applyNumberFormat="0" applyFill="0" applyBorder="0" applyAlignment="0" applyProtection="0"/>
    <xf numFmtId="0" fontId="87" fillId="0" borderId="15" applyNumberFormat="0" applyFill="0" applyAlignment="0" applyProtection="0"/>
    <xf numFmtId="0" fontId="88" fillId="0" borderId="0" applyNumberFormat="0" applyFill="0" applyBorder="0" applyAlignment="0" applyProtection="0"/>
    <xf numFmtId="0" fontId="66" fillId="30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40" borderId="4" applyNumberFormat="0" applyAlignment="0" applyProtection="0">
      <alignment vertical="center"/>
    </xf>
    <xf numFmtId="0" fontId="92" fillId="44" borderId="0" applyNumberFormat="0" applyBorder="0" applyAlignment="0" applyProtection="0">
      <alignment vertical="center"/>
    </xf>
    <xf numFmtId="0" fontId="69" fillId="46" borderId="12" applyNumberFormat="0" applyFont="0" applyAlignment="0" applyProtection="0">
      <alignment vertical="center"/>
    </xf>
    <xf numFmtId="0" fontId="93" fillId="0" borderId="11" applyNumberFormat="0" applyFill="0" applyAlignment="0" applyProtection="0">
      <alignment vertical="center"/>
    </xf>
    <xf numFmtId="191" fontId="108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97" fillId="0" borderId="0"/>
    <xf numFmtId="0" fontId="110" fillId="0" borderId="0">
      <alignment vertical="center"/>
    </xf>
    <xf numFmtId="0" fontId="97" fillId="0" borderId="0"/>
    <xf numFmtId="0" fontId="33" fillId="0" borderId="0">
      <alignment vertical="center"/>
    </xf>
    <xf numFmtId="0" fontId="111" fillId="0" borderId="0"/>
    <xf numFmtId="0" fontId="112" fillId="0" borderId="0" applyNumberFormat="0" applyFill="0" applyBorder="0" applyAlignment="0" applyProtection="0">
      <alignment vertical="top"/>
      <protection locked="0"/>
    </xf>
    <xf numFmtId="0" fontId="107" fillId="0" borderId="0">
      <alignment vertical="center"/>
    </xf>
    <xf numFmtId="0" fontId="10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82" fillId="0" borderId="0"/>
    <xf numFmtId="0" fontId="10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86" fillId="0" borderId="0"/>
    <xf numFmtId="0" fontId="105" fillId="12" borderId="3" applyNumberFormat="0" applyAlignment="0" applyProtection="0">
      <alignment vertical="center"/>
    </xf>
    <xf numFmtId="0" fontId="95" fillId="38" borderId="13" applyNumberFormat="0" applyAlignment="0" applyProtection="0">
      <alignment vertical="center"/>
    </xf>
    <xf numFmtId="178" fontId="82" fillId="0" borderId="0" applyFont="0" applyFill="0" applyBorder="0" applyAlignment="0" applyProtection="0"/>
    <xf numFmtId="38" fontId="69" fillId="0" borderId="0" applyFont="0" applyFill="0" applyBorder="0" applyAlignment="0" applyProtection="0"/>
    <xf numFmtId="178" fontId="57" fillId="0" borderId="0" applyFont="0" applyFill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72" fillId="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94" fillId="2" borderId="0" applyNumberFormat="0" applyBorder="0" applyAlignment="0" applyProtection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/>
    <xf numFmtId="0" fontId="33" fillId="0" borderId="0">
      <alignment vertical="center"/>
    </xf>
    <xf numFmtId="0" fontId="8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81" fillId="0" borderId="0">
      <alignment vertical="center"/>
    </xf>
    <xf numFmtId="0" fontId="33" fillId="0" borderId="0"/>
    <xf numFmtId="0" fontId="82" fillId="0" borderId="0"/>
    <xf numFmtId="0" fontId="82" fillId="0" borderId="0">
      <alignment vertical="center"/>
    </xf>
    <xf numFmtId="0" fontId="57" fillId="0" borderId="0"/>
    <xf numFmtId="0" fontId="33" fillId="0" borderId="0"/>
    <xf numFmtId="0" fontId="82" fillId="0" borderId="0"/>
    <xf numFmtId="0" fontId="82" fillId="0" borderId="0"/>
    <xf numFmtId="0" fontId="57" fillId="0" borderId="0"/>
    <xf numFmtId="0" fontId="57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114" fillId="0" borderId="0">
      <alignment vertical="center"/>
    </xf>
    <xf numFmtId="0" fontId="52" fillId="0" borderId="0"/>
    <xf numFmtId="0" fontId="96" fillId="2" borderId="0" applyNumberFormat="0" applyBorder="0" applyAlignment="0" applyProtection="0">
      <alignment vertical="center"/>
    </xf>
    <xf numFmtId="0" fontId="33" fillId="0" borderId="0"/>
    <xf numFmtId="0" fontId="69" fillId="0" borderId="0">
      <alignment vertical="center"/>
    </xf>
    <xf numFmtId="0" fontId="69" fillId="0" borderId="0">
      <alignment vertical="center"/>
    </xf>
    <xf numFmtId="0" fontId="48" fillId="0" borderId="0"/>
    <xf numFmtId="0" fontId="104" fillId="6" borderId="0" applyNumberFormat="0" applyBorder="0" applyAlignment="0" applyProtection="0">
      <alignment vertical="center"/>
    </xf>
    <xf numFmtId="0" fontId="100" fillId="0" borderId="7" applyNumberFormat="0" applyFill="0" applyAlignment="0" applyProtection="0">
      <alignment vertical="center"/>
    </xf>
    <xf numFmtId="0" fontId="101" fillId="0" borderId="8" applyNumberFormat="0" applyFill="0" applyAlignment="0" applyProtection="0">
      <alignment vertical="center"/>
    </xf>
    <xf numFmtId="0" fontId="102" fillId="0" borderId="9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99" fillId="38" borderId="3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98" fillId="0" borderId="15" applyNumberFormat="0" applyFill="0" applyAlignment="0" applyProtection="0">
      <alignment vertical="center"/>
    </xf>
    <xf numFmtId="43" fontId="5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" fillId="0" borderId="0"/>
    <xf numFmtId="43" fontId="82" fillId="0" borderId="0" applyFont="0" applyFill="0" applyBorder="0" applyAlignment="0" applyProtection="0"/>
    <xf numFmtId="0" fontId="33" fillId="0" borderId="0"/>
  </cellStyleXfs>
  <cellXfs count="449">
    <xf numFmtId="0" fontId="0" fillId="0" borderId="0" xfId="0"/>
    <xf numFmtId="0" fontId="3" fillId="0" borderId="0" xfId="2658"/>
    <xf numFmtId="0" fontId="3" fillId="0" borderId="0" xfId="2658" applyAlignment="1">
      <alignment horizontal="center"/>
    </xf>
    <xf numFmtId="0" fontId="5" fillId="0" borderId="0" xfId="2658" applyFont="1" applyAlignment="1">
      <alignment horizontal="center"/>
    </xf>
    <xf numFmtId="0" fontId="8" fillId="0" borderId="0" xfId="2658" applyFont="1" applyAlignment="1">
      <alignment horizontal="center" vertical="center"/>
    </xf>
    <xf numFmtId="0" fontId="3" fillId="0" borderId="0" xfId="2658" applyAlignment="1">
      <alignment vertical="center"/>
    </xf>
    <xf numFmtId="179" fontId="12" fillId="0" borderId="0" xfId="2658" applyNumberFormat="1" applyFont="1" applyAlignment="1">
      <alignment horizontal="center"/>
    </xf>
    <xf numFmtId="0" fontId="13" fillId="0" borderId="0" xfId="2658" applyFont="1"/>
    <xf numFmtId="0" fontId="13" fillId="0" borderId="0" xfId="2658" applyFont="1" applyAlignment="1">
      <alignment horizontal="center"/>
    </xf>
    <xf numFmtId="0" fontId="15" fillId="0" borderId="0" xfId="2658" applyFont="1"/>
    <xf numFmtId="0" fontId="15" fillId="0" borderId="0" xfId="2658" applyFont="1" applyAlignment="1">
      <alignment horizontal="center"/>
    </xf>
    <xf numFmtId="0" fontId="17" fillId="0" borderId="0" xfId="2658" applyFont="1"/>
    <xf numFmtId="0" fontId="18" fillId="0" borderId="0" xfId="2658" applyFont="1"/>
    <xf numFmtId="0" fontId="19" fillId="0" borderId="0" xfId="2658" applyFont="1" applyAlignment="1">
      <alignment horizontal="center"/>
    </xf>
    <xf numFmtId="179" fontId="20" fillId="0" borderId="0" xfId="2658" applyNumberFormat="1" applyFont="1" applyAlignment="1">
      <alignment horizontal="center"/>
    </xf>
    <xf numFmtId="0" fontId="21" fillId="0" borderId="0" xfId="2658" applyFont="1"/>
    <xf numFmtId="0" fontId="22" fillId="0" borderId="0" xfId="2658" applyFont="1"/>
    <xf numFmtId="0" fontId="23" fillId="0" borderId="0" xfId="2658" applyFont="1"/>
    <xf numFmtId="0" fontId="21" fillId="0" borderId="0" xfId="2658" applyFont="1" applyAlignment="1">
      <alignment horizontal="center"/>
    </xf>
    <xf numFmtId="0" fontId="24" fillId="0" borderId="0" xfId="2658" applyFont="1"/>
    <xf numFmtId="0" fontId="25" fillId="0" borderId="0" xfId="2658" applyFont="1"/>
    <xf numFmtId="0" fontId="3" fillId="0" borderId="0" xfId="2660"/>
    <xf numFmtId="0" fontId="3" fillId="0" borderId="0" xfId="2660" applyAlignment="1">
      <alignment horizontal="center"/>
    </xf>
    <xf numFmtId="0" fontId="7" fillId="0" borderId="0" xfId="2660" applyFont="1"/>
    <xf numFmtId="0" fontId="3" fillId="0" borderId="0" xfId="2660" applyAlignment="1">
      <alignment vertical="center"/>
    </xf>
    <xf numFmtId="0" fontId="13" fillId="0" borderId="0" xfId="2660" applyFont="1"/>
    <xf numFmtId="0" fontId="13" fillId="0" borderId="16" xfId="2660" applyFont="1" applyBorder="1"/>
    <xf numFmtId="0" fontId="8" fillId="0" borderId="16" xfId="2660" applyFont="1" applyBorder="1" applyAlignment="1">
      <alignment horizontal="center" vertical="center"/>
    </xf>
    <xf numFmtId="179" fontId="12" fillId="0" borderId="16" xfId="2660" applyNumberFormat="1" applyFont="1" applyBorder="1" applyAlignment="1">
      <alignment horizontal="center"/>
    </xf>
    <xf numFmtId="0" fontId="17" fillId="0" borderId="0" xfId="2660" applyFont="1"/>
    <xf numFmtId="0" fontId="23" fillId="0" borderId="0" xfId="2660" applyFont="1"/>
    <xf numFmtId="0" fontId="25" fillId="0" borderId="0" xfId="2660" applyFont="1" applyAlignment="1">
      <alignment horizontal="left"/>
    </xf>
    <xf numFmtId="0" fontId="28" fillId="0" borderId="0" xfId="2660" applyFont="1"/>
    <xf numFmtId="0" fontId="3" fillId="0" borderId="0" xfId="2664"/>
    <xf numFmtId="0" fontId="7" fillId="0" borderId="0" xfId="2664" applyFont="1"/>
    <xf numFmtId="0" fontId="3" fillId="0" borderId="0" xfId="2664" applyAlignment="1">
      <alignment vertical="center"/>
    </xf>
    <xf numFmtId="0" fontId="13" fillId="0" borderId="0" xfId="2664" applyFont="1"/>
    <xf numFmtId="0" fontId="15" fillId="0" borderId="0" xfId="2664" applyFont="1"/>
    <xf numFmtId="0" fontId="26" fillId="0" borderId="0" xfId="2664" applyFont="1"/>
    <xf numFmtId="0" fontId="27" fillId="0" borderId="0" xfId="2664" applyFont="1"/>
    <xf numFmtId="0" fontId="21" fillId="0" borderId="0" xfId="2664" applyFont="1"/>
    <xf numFmtId="0" fontId="2" fillId="0" borderId="0" xfId="2662"/>
    <xf numFmtId="0" fontId="2" fillId="0" borderId="0" xfId="2662" applyAlignment="1">
      <alignment horizontal="center"/>
    </xf>
    <xf numFmtId="0" fontId="5" fillId="0" borderId="0" xfId="2662" applyFont="1" applyAlignment="1">
      <alignment horizontal="center"/>
    </xf>
    <xf numFmtId="0" fontId="8" fillId="0" borderId="0" xfId="2662" applyFont="1" applyAlignment="1">
      <alignment horizontal="center" vertical="center"/>
    </xf>
    <xf numFmtId="0" fontId="13" fillId="0" borderId="0" xfId="2662" applyFont="1"/>
    <xf numFmtId="179" fontId="12" fillId="0" borderId="0" xfId="2662" applyNumberFormat="1" applyFont="1" applyAlignment="1">
      <alignment horizontal="center"/>
    </xf>
    <xf numFmtId="0" fontId="13" fillId="0" borderId="0" xfId="2662" applyFont="1" applyAlignment="1">
      <alignment horizontal="center"/>
    </xf>
    <xf numFmtId="0" fontId="17" fillId="0" borderId="0" xfId="2662" applyFont="1"/>
    <xf numFmtId="0" fontId="18" fillId="0" borderId="0" xfId="2662" applyFont="1"/>
    <xf numFmtId="0" fontId="19" fillId="0" borderId="0" xfId="2662" applyFont="1" applyAlignment="1">
      <alignment horizontal="center"/>
    </xf>
    <xf numFmtId="179" fontId="20" fillId="0" borderId="0" xfId="2662" applyNumberFormat="1" applyFont="1" applyAlignment="1">
      <alignment horizontal="center"/>
    </xf>
    <xf numFmtId="179" fontId="20" fillId="0" borderId="17" xfId="2662" applyNumberFormat="1" applyFont="1" applyBorder="1" applyAlignment="1">
      <alignment horizontal="center"/>
    </xf>
    <xf numFmtId="0" fontId="21" fillId="0" borderId="0" xfId="2662" applyFont="1"/>
    <xf numFmtId="0" fontId="22" fillId="0" borderId="0" xfId="2662" applyFont="1"/>
    <xf numFmtId="0" fontId="23" fillId="0" borderId="0" xfId="2662" applyFont="1"/>
    <xf numFmtId="0" fontId="21" fillId="0" borderId="0" xfId="2662" applyFont="1" applyAlignment="1">
      <alignment horizontal="center"/>
    </xf>
    <xf numFmtId="0" fontId="24" fillId="0" borderId="0" xfId="2662" applyFont="1"/>
    <xf numFmtId="0" fontId="25" fillId="0" borderId="0" xfId="266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3" fillId="0" borderId="0" xfId="2663"/>
    <xf numFmtId="0" fontId="3" fillId="0" borderId="0" xfId="2663" applyAlignment="1">
      <alignment horizontal="center"/>
    </xf>
    <xf numFmtId="179" fontId="12" fillId="0" borderId="0" xfId="2663" applyNumberFormat="1" applyFont="1" applyAlignment="1">
      <alignment horizontal="center"/>
    </xf>
    <xf numFmtId="0" fontId="5" fillId="0" borderId="0" xfId="2663" applyFont="1" applyAlignment="1">
      <alignment horizontal="center"/>
    </xf>
    <xf numFmtId="0" fontId="8" fillId="0" borderId="0" xfId="2663" applyFont="1" applyAlignment="1">
      <alignment horizontal="center" vertical="center"/>
    </xf>
    <xf numFmtId="0" fontId="3" fillId="0" borderId="0" xfId="2663" applyAlignment="1">
      <alignment vertical="center"/>
    </xf>
    <xf numFmtId="0" fontId="13" fillId="0" borderId="0" xfId="2663" applyFont="1"/>
    <xf numFmtId="0" fontId="13" fillId="0" borderId="18" xfId="2663" applyFont="1" applyBorder="1"/>
    <xf numFmtId="0" fontId="13" fillId="0" borderId="19" xfId="2663" applyFont="1" applyBorder="1"/>
    <xf numFmtId="0" fontId="13" fillId="0" borderId="0" xfId="2663" applyFont="1" applyAlignment="1">
      <alignment horizontal="center"/>
    </xf>
    <xf numFmtId="0" fontId="15" fillId="0" borderId="0" xfId="2663" applyFont="1"/>
    <xf numFmtId="0" fontId="21" fillId="0" borderId="0" xfId="2663" applyFont="1"/>
    <xf numFmtId="0" fontId="22" fillId="0" borderId="0" xfId="2663" applyFont="1"/>
    <xf numFmtId="0" fontId="23" fillId="0" borderId="0" xfId="2663" applyFont="1"/>
    <xf numFmtId="0" fontId="21" fillId="0" borderId="0" xfId="2663" applyFont="1" applyAlignment="1">
      <alignment horizontal="center"/>
    </xf>
    <xf numFmtId="0" fontId="25" fillId="0" borderId="0" xfId="2663" applyFont="1"/>
    <xf numFmtId="0" fontId="3" fillId="0" borderId="0" xfId="2669"/>
    <xf numFmtId="0" fontId="3" fillId="0" borderId="0" xfId="2669" applyAlignment="1">
      <alignment horizontal="center"/>
    </xf>
    <xf numFmtId="0" fontId="5" fillId="0" borderId="0" xfId="2669" applyFont="1" applyAlignment="1">
      <alignment horizontal="center"/>
    </xf>
    <xf numFmtId="0" fontId="8" fillId="0" borderId="0" xfId="2669" applyFont="1" applyAlignment="1">
      <alignment horizontal="center" vertical="center"/>
    </xf>
    <xf numFmtId="0" fontId="3" fillId="0" borderId="0" xfId="2669" applyAlignment="1">
      <alignment vertical="center"/>
    </xf>
    <xf numFmtId="179" fontId="12" fillId="0" borderId="0" xfId="2669" applyNumberFormat="1" applyFont="1" applyAlignment="1">
      <alignment horizontal="center"/>
    </xf>
    <xf numFmtId="0" fontId="13" fillId="0" borderId="0" xfId="2669" applyFont="1"/>
    <xf numFmtId="0" fontId="8" fillId="0" borderId="0" xfId="2669" applyFont="1" applyAlignment="1">
      <alignment horizontal="center"/>
    </xf>
    <xf numFmtId="0" fontId="13" fillId="0" borderId="0" xfId="2669" applyFont="1" applyAlignment="1">
      <alignment horizontal="center"/>
    </xf>
    <xf numFmtId="0" fontId="15" fillId="0" borderId="0" xfId="2669" applyFont="1"/>
    <xf numFmtId="0" fontId="15" fillId="0" borderId="0" xfId="2669" applyFont="1" applyAlignment="1">
      <alignment horizontal="center"/>
    </xf>
    <xf numFmtId="0" fontId="17" fillId="0" borderId="0" xfId="2669" applyFont="1"/>
    <xf numFmtId="0" fontId="18" fillId="0" borderId="0" xfId="2669" applyFont="1"/>
    <xf numFmtId="0" fontId="19" fillId="0" borderId="0" xfId="2669" applyFont="1" applyAlignment="1">
      <alignment horizontal="center"/>
    </xf>
    <xf numFmtId="179" fontId="20" fillId="0" borderId="0" xfId="2669" applyNumberFormat="1" applyFont="1" applyAlignment="1">
      <alignment horizontal="center"/>
    </xf>
    <xf numFmtId="0" fontId="21" fillId="0" borderId="0" xfId="2669" applyFont="1"/>
    <xf numFmtId="0" fontId="22" fillId="0" borderId="0" xfId="2669" applyFont="1"/>
    <xf numFmtId="0" fontId="23" fillId="0" borderId="0" xfId="2669" applyFont="1"/>
    <xf numFmtId="0" fontId="21" fillId="0" borderId="0" xfId="2669" applyFont="1" applyAlignment="1">
      <alignment horizontal="center"/>
    </xf>
    <xf numFmtId="0" fontId="24" fillId="0" borderId="0" xfId="2669" applyFont="1"/>
    <xf numFmtId="0" fontId="25" fillId="0" borderId="0" xfId="2669" applyFont="1"/>
    <xf numFmtId="179" fontId="8" fillId="0" borderId="0" xfId="2660" applyNumberFormat="1" applyFont="1" applyAlignment="1">
      <alignment horizontal="center"/>
    </xf>
    <xf numFmtId="0" fontId="3" fillId="0" borderId="0" xfId="2664" applyAlignment="1">
      <alignment horizontal="left"/>
    </xf>
    <xf numFmtId="0" fontId="8" fillId="0" borderId="0" xfId="2660" applyFont="1" applyAlignment="1">
      <alignment horizontal="center"/>
    </xf>
    <xf numFmtId="0" fontId="2" fillId="0" borderId="0" xfId="0" applyFont="1"/>
    <xf numFmtId="0" fontId="38" fillId="0" borderId="0" xfId="2659" applyFont="1"/>
    <xf numFmtId="0" fontId="38" fillId="0" borderId="0" xfId="2658" applyFont="1" applyAlignment="1">
      <alignment vertical="center"/>
    </xf>
    <xf numFmtId="0" fontId="38" fillId="0" borderId="0" xfId="2658" applyFont="1" applyAlignment="1">
      <alignment horizontal="center" vertical="center"/>
    </xf>
    <xf numFmtId="179" fontId="38" fillId="0" borderId="0" xfId="2660" applyNumberFormat="1" applyFont="1" applyAlignment="1">
      <alignment horizontal="center"/>
    </xf>
    <xf numFmtId="0" fontId="38" fillId="0" borderId="18" xfId="2658" applyFont="1" applyBorder="1"/>
    <xf numFmtId="179" fontId="38" fillId="0" borderId="0" xfId="2670" applyNumberFormat="1" applyFont="1" applyAlignment="1">
      <alignment horizontal="center"/>
    </xf>
    <xf numFmtId="0" fontId="38" fillId="0" borderId="19" xfId="2658" applyFont="1" applyBorder="1"/>
    <xf numFmtId="0" fontId="38" fillId="0" borderId="0" xfId="2663" applyFont="1" applyAlignment="1">
      <alignment horizontal="center" vertical="center"/>
    </xf>
    <xf numFmtId="0" fontId="38" fillId="0" borderId="0" xfId="2663" applyFont="1" applyAlignment="1">
      <alignment vertical="center"/>
    </xf>
    <xf numFmtId="0" fontId="38" fillId="0" borderId="0" xfId="2670" applyFont="1" applyAlignment="1">
      <alignment horizontal="left"/>
    </xf>
    <xf numFmtId="179" fontId="38" fillId="0" borderId="0" xfId="2672" applyNumberFormat="1" applyFont="1" applyAlignment="1">
      <alignment horizontal="center"/>
    </xf>
    <xf numFmtId="179" fontId="38" fillId="0" borderId="0" xfId="2659" applyNumberFormat="1" applyFont="1" applyAlignment="1">
      <alignment horizontal="center"/>
    </xf>
    <xf numFmtId="179" fontId="38" fillId="0" borderId="0" xfId="2658" applyNumberFormat="1" applyFont="1" applyAlignment="1">
      <alignment vertical="center"/>
    </xf>
    <xf numFmtId="0" fontId="43" fillId="0" borderId="20" xfId="2672" applyFont="1" applyBorder="1" applyAlignment="1">
      <alignment horizontal="center" vertical="center"/>
    </xf>
    <xf numFmtId="0" fontId="43" fillId="0" borderId="20" xfId="2669" applyFont="1" applyBorder="1" applyAlignment="1">
      <alignment horizontal="center" vertical="center"/>
    </xf>
    <xf numFmtId="0" fontId="45" fillId="0" borderId="0" xfId="2659" applyFont="1"/>
    <xf numFmtId="0" fontId="45" fillId="0" borderId="0" xfId="2658" applyFont="1" applyAlignment="1">
      <alignment vertical="center"/>
    </xf>
    <xf numFmtId="0" fontId="42" fillId="0" borderId="0" xfId="2659" applyFont="1" applyAlignment="1">
      <alignment horizontal="left"/>
    </xf>
    <xf numFmtId="0" fontId="5" fillId="0" borderId="0" xfId="2663" applyFont="1"/>
    <xf numFmtId="0" fontId="24" fillId="0" borderId="0" xfId="2663" applyFont="1"/>
    <xf numFmtId="0" fontId="23" fillId="0" borderId="0" xfId="2663" applyFont="1" applyAlignment="1">
      <alignment horizontal="center"/>
    </xf>
    <xf numFmtId="0" fontId="25" fillId="0" borderId="0" xfId="2663" applyFont="1" applyAlignment="1">
      <alignment horizontal="center"/>
    </xf>
    <xf numFmtId="0" fontId="38" fillId="48" borderId="0" xfId="2659" applyFont="1" applyFill="1"/>
    <xf numFmtId="49" fontId="25" fillId="0" borderId="0" xfId="2663" applyNumberFormat="1" applyFont="1"/>
    <xf numFmtId="0" fontId="33" fillId="0" borderId="21" xfId="2672" applyFont="1" applyBorder="1" applyAlignment="1">
      <alignment horizontal="center" vertical="center"/>
    </xf>
    <xf numFmtId="0" fontId="43" fillId="0" borderId="10" xfId="2670" applyFont="1" applyBorder="1" applyAlignment="1">
      <alignment horizontal="center"/>
    </xf>
    <xf numFmtId="179" fontId="43" fillId="49" borderId="10" xfId="2660" applyNumberFormat="1" applyFont="1" applyFill="1" applyBorder="1" applyAlignment="1">
      <alignment horizontal="center"/>
    </xf>
    <xf numFmtId="179" fontId="43" fillId="0" borderId="10" xfId="2670" applyNumberFormat="1" applyFont="1" applyBorder="1" applyAlignment="1">
      <alignment horizontal="center"/>
    </xf>
    <xf numFmtId="179" fontId="43" fillId="49" borderId="10" xfId="2670" applyNumberFormat="1" applyFont="1" applyFill="1" applyBorder="1" applyAlignment="1">
      <alignment horizontal="center"/>
    </xf>
    <xf numFmtId="0" fontId="43" fillId="0" borderId="22" xfId="2670" applyFont="1" applyBorder="1" applyAlignment="1">
      <alignment horizontal="center"/>
    </xf>
    <xf numFmtId="0" fontId="42" fillId="48" borderId="0" xfId="2659" applyFont="1" applyFill="1"/>
    <xf numFmtId="49" fontId="43" fillId="0" borderId="10" xfId="2670" applyNumberFormat="1" applyFont="1" applyBorder="1" applyAlignment="1">
      <alignment horizontal="center"/>
    </xf>
    <xf numFmtId="49" fontId="43" fillId="0" borderId="22" xfId="2670" applyNumberFormat="1" applyFont="1" applyBorder="1" applyAlignment="1">
      <alignment horizontal="center"/>
    </xf>
    <xf numFmtId="179" fontId="43" fillId="0" borderId="22" xfId="2670" applyNumberFormat="1" applyFont="1" applyBorder="1" applyAlignment="1">
      <alignment horizontal="center"/>
    </xf>
    <xf numFmtId="0" fontId="43" fillId="0" borderId="10" xfId="2659" applyFont="1" applyBorder="1" applyAlignment="1">
      <alignment horizontal="center"/>
    </xf>
    <xf numFmtId="179" fontId="43" fillId="0" borderId="10" xfId="2672" applyNumberFormat="1" applyFont="1" applyBorder="1" applyAlignment="1">
      <alignment horizontal="center"/>
    </xf>
    <xf numFmtId="179" fontId="43" fillId="49" borderId="10" xfId="2672" applyNumberFormat="1" applyFont="1" applyFill="1" applyBorder="1" applyAlignment="1">
      <alignment horizontal="center"/>
    </xf>
    <xf numFmtId="0" fontId="43" fillId="0" borderId="22" xfId="2659" applyFont="1" applyBorder="1" applyAlignment="1">
      <alignment horizontal="center"/>
    </xf>
    <xf numFmtId="179" fontId="43" fillId="0" borderId="22" xfId="2672" applyNumberFormat="1" applyFont="1" applyBorder="1" applyAlignment="1">
      <alignment horizontal="center"/>
    </xf>
    <xf numFmtId="179" fontId="43" fillId="49" borderId="22" xfId="2672" applyNumberFormat="1" applyFont="1" applyFill="1" applyBorder="1" applyAlignment="1">
      <alignment horizontal="center"/>
    </xf>
    <xf numFmtId="0" fontId="38" fillId="0" borderId="23" xfId="2658" applyFont="1" applyBorder="1" applyAlignment="1">
      <alignment horizontal="center" vertical="center"/>
    </xf>
    <xf numFmtId="0" fontId="33" fillId="0" borderId="24" xfId="2672" applyFont="1" applyBorder="1" applyAlignment="1">
      <alignment horizontal="center" vertical="center"/>
    </xf>
    <xf numFmtId="0" fontId="43" fillId="0" borderId="24" xfId="2672" applyFont="1" applyBorder="1" applyAlignment="1">
      <alignment horizontal="center" vertical="center"/>
    </xf>
    <xf numFmtId="179" fontId="43" fillId="50" borderId="10" xfId="2661" applyNumberFormat="1" applyFont="1" applyFill="1" applyBorder="1" applyAlignment="1">
      <alignment horizontal="center"/>
    </xf>
    <xf numFmtId="179" fontId="43" fillId="49" borderId="10" xfId="2661" applyNumberFormat="1" applyFont="1" applyFill="1" applyBorder="1" applyAlignment="1">
      <alignment horizontal="center"/>
    </xf>
    <xf numFmtId="179" fontId="43" fillId="50" borderId="22" xfId="2661" applyNumberFormat="1" applyFont="1" applyFill="1" applyBorder="1" applyAlignment="1">
      <alignment horizontal="center"/>
    </xf>
    <xf numFmtId="179" fontId="43" fillId="49" borderId="22" xfId="2661" applyNumberFormat="1" applyFont="1" applyFill="1" applyBorder="1" applyAlignment="1">
      <alignment horizontal="center"/>
    </xf>
    <xf numFmtId="14" fontId="43" fillId="0" borderId="22" xfId="2670" applyNumberFormat="1" applyFont="1" applyBorder="1" applyAlignment="1">
      <alignment horizontal="center"/>
    </xf>
    <xf numFmtId="179" fontId="43" fillId="49" borderId="22" xfId="2670" applyNumberFormat="1" applyFont="1" applyFill="1" applyBorder="1" applyAlignment="1">
      <alignment horizontal="center"/>
    </xf>
    <xf numFmtId="179" fontId="43" fillId="0" borderId="22" xfId="2659" applyNumberFormat="1" applyFont="1" applyBorder="1" applyAlignment="1">
      <alignment horizontal="center"/>
    </xf>
    <xf numFmtId="183" fontId="38" fillId="0" borderId="0" xfId="2659" applyNumberFormat="1" applyFont="1"/>
    <xf numFmtId="183" fontId="38" fillId="0" borderId="0" xfId="2663" applyNumberFormat="1" applyFont="1" applyAlignment="1">
      <alignment horizontal="center" vertical="center"/>
    </xf>
    <xf numFmtId="0" fontId="44" fillId="0" borderId="26" xfId="2670" applyFont="1" applyBorder="1" applyAlignment="1">
      <alignment horizontal="center" vertical="center"/>
    </xf>
    <xf numFmtId="0" fontId="44" fillId="0" borderId="28" xfId="2670" applyFont="1" applyBorder="1" applyAlignment="1">
      <alignment horizontal="center" vertical="center"/>
    </xf>
    <xf numFmtId="0" fontId="43" fillId="0" borderId="21" xfId="2672" applyFont="1" applyBorder="1" applyAlignment="1">
      <alignment horizontal="center" vertical="center"/>
    </xf>
    <xf numFmtId="0" fontId="44" fillId="0" borderId="25" xfId="2672" applyFont="1" applyBorder="1" applyAlignment="1">
      <alignment horizontal="center" vertical="center"/>
    </xf>
    <xf numFmtId="0" fontId="44" fillId="0" borderId="26" xfId="2672" applyFont="1" applyBorder="1" applyAlignment="1">
      <alignment horizontal="center" vertical="center"/>
    </xf>
    <xf numFmtId="0" fontId="44" fillId="0" borderId="27" xfId="2672" applyFont="1" applyBorder="1" applyAlignment="1">
      <alignment horizontal="center" vertical="center"/>
    </xf>
    <xf numFmtId="0" fontId="42" fillId="48" borderId="0" xfId="2659" applyFont="1" applyFill="1" applyAlignment="1">
      <alignment horizontal="left"/>
    </xf>
    <xf numFmtId="0" fontId="41" fillId="0" borderId="0" xfId="2659" applyFont="1" applyAlignment="1">
      <alignment horizontal="left"/>
    </xf>
    <xf numFmtId="0" fontId="44" fillId="0" borderId="28" xfId="2672" applyFont="1" applyBorder="1" applyAlignment="1">
      <alignment horizontal="center" vertical="center"/>
    </xf>
    <xf numFmtId="0" fontId="38" fillId="0" borderId="0" xfId="2663" applyFont="1"/>
    <xf numFmtId="14" fontId="43" fillId="0" borderId="22" xfId="2659" applyNumberFormat="1" applyFont="1" applyBorder="1" applyAlignment="1">
      <alignment horizontal="center"/>
    </xf>
    <xf numFmtId="49" fontId="43" fillId="0" borderId="22" xfId="2659" applyNumberFormat="1" applyFont="1" applyBorder="1" applyAlignment="1">
      <alignment horizontal="center"/>
    </xf>
    <xf numFmtId="0" fontId="38" fillId="0" borderId="0" xfId="2658" applyFont="1"/>
    <xf numFmtId="0" fontId="47" fillId="0" borderId="10" xfId="2665" applyFont="1" applyBorder="1" applyAlignment="1" applyProtection="1">
      <alignment horizontal="center" vertical="center" wrapText="1"/>
      <protection locked="0"/>
    </xf>
    <xf numFmtId="0" fontId="10" fillId="0" borderId="10" xfId="2662" applyFont="1" applyBorder="1"/>
    <xf numFmtId="49" fontId="8" fillId="0" borderId="10" xfId="2662" applyNumberFormat="1" applyFont="1" applyBorder="1" applyAlignment="1">
      <alignment horizontal="center"/>
    </xf>
    <xf numFmtId="179" fontId="8" fillId="0" borderId="10" xfId="2662" applyNumberFormat="1" applyFont="1" applyBorder="1" applyAlignment="1">
      <alignment horizontal="center"/>
    </xf>
    <xf numFmtId="0" fontId="11" fillId="0" borderId="10" xfId="2662" applyFont="1" applyBorder="1" applyAlignment="1">
      <alignment horizontal="left"/>
    </xf>
    <xf numFmtId="49" fontId="11" fillId="0" borderId="10" xfId="2662" applyNumberFormat="1" applyFont="1" applyBorder="1" applyAlignment="1">
      <alignment horizontal="center"/>
    </xf>
    <xf numFmtId="0" fontId="11" fillId="0" borderId="10" xfId="2662" applyFont="1" applyBorder="1" applyAlignment="1">
      <alignment horizontal="center"/>
    </xf>
    <xf numFmtId="0" fontId="8" fillId="0" borderId="10" xfId="2662" applyFont="1" applyBorder="1" applyAlignment="1">
      <alignment horizontal="left"/>
    </xf>
    <xf numFmtId="0" fontId="43" fillId="0" borderId="23" xfId="2672" applyFont="1" applyBorder="1" applyAlignment="1">
      <alignment horizontal="center" vertical="center"/>
    </xf>
    <xf numFmtId="14" fontId="43" fillId="0" borderId="10" xfId="2659" applyNumberFormat="1" applyFont="1" applyBorder="1" applyAlignment="1">
      <alignment horizontal="center"/>
    </xf>
    <xf numFmtId="49" fontId="43" fillId="0" borderId="10" xfId="2659" applyNumberFormat="1" applyFont="1" applyBorder="1" applyAlignment="1">
      <alignment horizontal="center"/>
    </xf>
    <xf numFmtId="0" fontId="38" fillId="0" borderId="21" xfId="2658" applyFont="1" applyBorder="1" applyAlignment="1">
      <alignment horizontal="center" vertical="center"/>
    </xf>
    <xf numFmtId="0" fontId="38" fillId="0" borderId="24" xfId="2658" applyFont="1" applyBorder="1" applyAlignment="1">
      <alignment horizontal="center" vertical="center"/>
    </xf>
    <xf numFmtId="0" fontId="38" fillId="0" borderId="20" xfId="2658" applyFont="1" applyBorder="1" applyAlignment="1">
      <alignment horizontal="center" vertical="center"/>
    </xf>
    <xf numFmtId="0" fontId="44" fillId="0" borderId="21" xfId="2670" applyFont="1" applyBorder="1" applyAlignment="1">
      <alignment horizontal="center" vertical="center"/>
    </xf>
    <xf numFmtId="0" fontId="44" fillId="0" borderId="24" xfId="2670" applyFont="1" applyBorder="1" applyAlignment="1">
      <alignment horizontal="center" vertical="center"/>
    </xf>
    <xf numFmtId="0" fontId="33" fillId="0" borderId="21" xfId="2669" applyFont="1" applyBorder="1" applyAlignment="1">
      <alignment horizontal="center" vertical="center"/>
    </xf>
    <xf numFmtId="0" fontId="43" fillId="0" borderId="21" xfId="2669" applyFont="1" applyBorder="1" applyAlignment="1">
      <alignment horizontal="center" vertical="center"/>
    </xf>
    <xf numFmtId="0" fontId="33" fillId="0" borderId="24" xfId="2669" applyFont="1" applyBorder="1" applyAlignment="1">
      <alignment horizontal="center" vertical="center"/>
    </xf>
    <xf numFmtId="0" fontId="43" fillId="0" borderId="24" xfId="2669" applyFont="1" applyBorder="1" applyAlignment="1">
      <alignment horizontal="center" vertical="center"/>
    </xf>
    <xf numFmtId="0" fontId="33" fillId="0" borderId="29" xfId="2672" applyFont="1" applyBorder="1" applyAlignment="1">
      <alignment horizontal="center" vertical="center"/>
    </xf>
    <xf numFmtId="0" fontId="33" fillId="0" borderId="30" xfId="2672" applyFont="1" applyBorder="1" applyAlignment="1">
      <alignment horizontal="center" vertical="center"/>
    </xf>
    <xf numFmtId="0" fontId="24" fillId="0" borderId="25" xfId="2672" applyFont="1" applyBorder="1" applyAlignment="1">
      <alignment horizontal="center" vertical="center"/>
    </xf>
    <xf numFmtId="0" fontId="24" fillId="0" borderId="26" xfId="2672" applyFont="1" applyBorder="1" applyAlignment="1">
      <alignment horizontal="center" vertical="center"/>
    </xf>
    <xf numFmtId="0" fontId="24" fillId="0" borderId="27" xfId="2672" applyFont="1" applyBorder="1" applyAlignment="1">
      <alignment horizontal="center" vertical="center"/>
    </xf>
    <xf numFmtId="0" fontId="44" fillId="0" borderId="28" xfId="2669" applyFont="1" applyBorder="1" applyAlignment="1">
      <alignment horizontal="center" vertical="center"/>
    </xf>
    <xf numFmtId="0" fontId="44" fillId="0" borderId="26" xfId="2669" applyFont="1" applyBorder="1" applyAlignment="1">
      <alignment horizontal="center" vertical="center"/>
    </xf>
    <xf numFmtId="0" fontId="40" fillId="0" borderId="28" xfId="2658" applyFont="1" applyBorder="1" applyAlignment="1">
      <alignment horizontal="center" vertical="center"/>
    </xf>
    <xf numFmtId="0" fontId="39" fillId="0" borderId="25" xfId="2658" applyFont="1" applyBorder="1" applyAlignment="1">
      <alignment horizontal="center" vertical="center"/>
    </xf>
    <xf numFmtId="0" fontId="39" fillId="0" borderId="26" xfId="2658" applyFont="1" applyBorder="1" applyAlignment="1">
      <alignment horizontal="center" vertical="center"/>
    </xf>
    <xf numFmtId="0" fontId="39" fillId="0" borderId="27" xfId="2658" applyFont="1" applyBorder="1" applyAlignment="1">
      <alignment horizontal="center" vertical="center"/>
    </xf>
    <xf numFmtId="0" fontId="40" fillId="0" borderId="29" xfId="2658" applyFont="1" applyBorder="1" applyAlignment="1">
      <alignment horizontal="center" vertical="center"/>
    </xf>
    <xf numFmtId="0" fontId="38" fillId="0" borderId="30" xfId="2658" applyFont="1" applyBorder="1" applyAlignment="1">
      <alignment horizontal="center" vertical="center"/>
    </xf>
    <xf numFmtId="179" fontId="43" fillId="0" borderId="22" xfId="2661" applyNumberFormat="1" applyFont="1" applyBorder="1" applyAlignment="1">
      <alignment horizontal="center"/>
    </xf>
    <xf numFmtId="0" fontId="44" fillId="0" borderId="31" xfId="2670" applyFont="1" applyBorder="1" applyAlignment="1">
      <alignment horizontal="center" vertical="center"/>
    </xf>
    <xf numFmtId="179" fontId="8" fillId="0" borderId="10" xfId="2664" applyNumberFormat="1" applyFont="1" applyBorder="1" applyAlignment="1">
      <alignment horizontal="center"/>
    </xf>
    <xf numFmtId="0" fontId="11" fillId="0" borderId="10" xfId="2664" applyFont="1" applyBorder="1" applyAlignment="1">
      <alignment horizontal="center"/>
    </xf>
    <xf numFmtId="0" fontId="8" fillId="0" borderId="10" xfId="2669" applyFont="1" applyBorder="1" applyAlignment="1">
      <alignment horizontal="left"/>
    </xf>
    <xf numFmtId="0" fontId="10" fillId="0" borderId="10" xfId="2669" applyFont="1" applyBorder="1"/>
    <xf numFmtId="49" fontId="8" fillId="0" borderId="10" xfId="2669" applyNumberFormat="1" applyFont="1" applyBorder="1" applyAlignment="1">
      <alignment horizontal="center"/>
    </xf>
    <xf numFmtId="0" fontId="11" fillId="0" borderId="10" xfId="2669" applyFont="1" applyBorder="1" applyAlignment="1">
      <alignment horizontal="center"/>
    </xf>
    <xf numFmtId="0" fontId="8" fillId="0" borderId="10" xfId="2669" applyFont="1" applyBorder="1" applyAlignment="1">
      <alignment horizontal="center"/>
    </xf>
    <xf numFmtId="179" fontId="8" fillId="0" borderId="10" xfId="2669" applyNumberFormat="1" applyFont="1" applyBorder="1" applyAlignment="1">
      <alignment horizontal="center"/>
    </xf>
    <xf numFmtId="0" fontId="44" fillId="0" borderId="14" xfId="2672" applyFont="1" applyBorder="1" applyAlignment="1">
      <alignment horizontal="center" vertical="center"/>
    </xf>
    <xf numFmtId="0" fontId="44" fillId="0" borderId="31" xfId="2672" applyFont="1" applyBorder="1" applyAlignment="1">
      <alignment horizontal="center" vertical="center"/>
    </xf>
    <xf numFmtId="0" fontId="24" fillId="0" borderId="14" xfId="2672" applyFont="1" applyBorder="1" applyAlignment="1">
      <alignment horizontal="center" vertical="center"/>
    </xf>
    <xf numFmtId="0" fontId="24" fillId="0" borderId="31" xfId="2672" applyFont="1" applyBorder="1" applyAlignment="1">
      <alignment horizontal="center" vertical="center"/>
    </xf>
    <xf numFmtId="0" fontId="37" fillId="50" borderId="10" xfId="2666" applyFont="1" applyFill="1" applyBorder="1" applyAlignment="1">
      <alignment horizontal="center" vertical="center"/>
    </xf>
    <xf numFmtId="14" fontId="8" fillId="0" borderId="10" xfId="2667" applyNumberFormat="1" applyFont="1" applyBorder="1" applyAlignment="1">
      <alignment horizontal="center" vertical="center" wrapText="1"/>
    </xf>
    <xf numFmtId="0" fontId="16" fillId="0" borderId="10" xfId="2658" applyFont="1" applyBorder="1" applyAlignment="1">
      <alignment horizontal="center" vertical="center"/>
    </xf>
    <xf numFmtId="0" fontId="9" fillId="0" borderId="10" xfId="2658" applyFont="1" applyBorder="1" applyAlignment="1">
      <alignment horizontal="center" vertical="center"/>
    </xf>
    <xf numFmtId="0" fontId="8" fillId="0" borderId="10" xfId="2658" applyFont="1" applyBorder="1" applyAlignment="1">
      <alignment horizontal="center" vertical="center"/>
    </xf>
    <xf numFmtId="0" fontId="8" fillId="0" borderId="10" xfId="2658" applyFont="1" applyBorder="1" applyAlignment="1">
      <alignment horizontal="left"/>
    </xf>
    <xf numFmtId="179" fontId="8" fillId="0" borderId="10" xfId="2658" applyNumberFormat="1" applyFont="1" applyBorder="1" applyAlignment="1">
      <alignment horizontal="center"/>
    </xf>
    <xf numFmtId="0" fontId="10" fillId="0" borderId="10" xfId="2658" applyFont="1" applyBorder="1"/>
    <xf numFmtId="49" fontId="8" fillId="0" borderId="10" xfId="2658" applyNumberFormat="1" applyFont="1" applyBorder="1" applyAlignment="1">
      <alignment horizontal="center"/>
    </xf>
    <xf numFmtId="0" fontId="11" fillId="0" borderId="10" xfId="2658" applyFont="1" applyBorder="1" applyAlignment="1">
      <alignment horizontal="center"/>
    </xf>
    <xf numFmtId="0" fontId="8" fillId="0" borderId="10" xfId="2658" applyFont="1" applyBorder="1" applyAlignment="1">
      <alignment horizontal="center"/>
    </xf>
    <xf numFmtId="179" fontId="12" fillId="0" borderId="10" xfId="2658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6" fillId="0" borderId="10" xfId="2663" applyFont="1" applyBorder="1" applyAlignment="1">
      <alignment horizontal="center" vertical="center"/>
    </xf>
    <xf numFmtId="0" fontId="16" fillId="0" borderId="10" xfId="2663" applyFont="1" applyBorder="1" applyAlignment="1">
      <alignment horizontal="center" vertical="center" wrapText="1"/>
    </xf>
    <xf numFmtId="0" fontId="8" fillId="0" borderId="10" xfId="2663" applyFont="1" applyBorder="1" applyAlignment="1">
      <alignment horizontal="center" vertical="center"/>
    </xf>
    <xf numFmtId="182" fontId="36" fillId="0" borderId="10" xfId="2509" applyNumberFormat="1" applyFont="1" applyBorder="1" applyAlignment="1" applyProtection="1">
      <alignment horizontal="center" vertical="center" wrapText="1"/>
      <protection locked="0"/>
    </xf>
    <xf numFmtId="49" fontId="8" fillId="0" borderId="10" xfId="2663" applyNumberFormat="1" applyFont="1" applyBorder="1"/>
    <xf numFmtId="49" fontId="37" fillId="0" borderId="10" xfId="2663" applyNumberFormat="1" applyFont="1" applyBorder="1"/>
    <xf numFmtId="49" fontId="8" fillId="0" borderId="10" xfId="2663" applyNumberFormat="1" applyFont="1" applyBorder="1" applyAlignment="1">
      <alignment horizontal="center"/>
    </xf>
    <xf numFmtId="179" fontId="8" fillId="0" borderId="10" xfId="2663" applyNumberFormat="1" applyFont="1" applyBorder="1" applyAlignment="1">
      <alignment horizontal="center"/>
    </xf>
    <xf numFmtId="0" fontId="9" fillId="0" borderId="10" xfId="2663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49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182" fontId="50" fillId="51" borderId="10" xfId="2668" applyNumberFormat="1" applyFont="1" applyFill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center"/>
    </xf>
    <xf numFmtId="0" fontId="0" fillId="0" borderId="10" xfId="0" applyBorder="1"/>
    <xf numFmtId="14" fontId="8" fillId="0" borderId="10" xfId="0" applyNumberFormat="1" applyFont="1" applyBorder="1" applyAlignment="1">
      <alignment horizontal="left" vertical="center" wrapText="1"/>
    </xf>
    <xf numFmtId="0" fontId="10" fillId="0" borderId="10" xfId="0" applyFont="1" applyBorder="1"/>
    <xf numFmtId="49" fontId="8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8" fillId="0" borderId="10" xfId="0" applyFont="1" applyBorder="1" applyAlignment="1">
      <alignment horizontal="left"/>
    </xf>
    <xf numFmtId="0" fontId="35" fillId="0" borderId="10" xfId="0" applyFont="1" applyBorder="1"/>
    <xf numFmtId="0" fontId="19" fillId="0" borderId="10" xfId="0" applyFont="1" applyBorder="1" applyAlignment="1">
      <alignment horizontal="center"/>
    </xf>
    <xf numFmtId="179" fontId="20" fillId="0" borderId="10" xfId="0" applyNumberFormat="1" applyFont="1" applyBorder="1" applyAlignment="1">
      <alignment horizontal="center"/>
    </xf>
    <xf numFmtId="0" fontId="16" fillId="0" borderId="10" xfId="2664" applyFont="1" applyBorder="1" applyAlignment="1">
      <alignment horizontal="center" vertical="center"/>
    </xf>
    <xf numFmtId="0" fontId="8" fillId="49" borderId="10" xfId="2664" applyFont="1" applyFill="1" applyBorder="1" applyAlignment="1">
      <alignment horizontal="center" vertical="center"/>
    </xf>
    <xf numFmtId="0" fontId="8" fillId="0" borderId="10" xfId="2664" applyFont="1" applyBorder="1" applyAlignment="1">
      <alignment horizontal="center" vertical="center"/>
    </xf>
    <xf numFmtId="0" fontId="7" fillId="50" borderId="10" xfId="2394" applyFont="1" applyFill="1" applyBorder="1" applyAlignment="1">
      <alignment horizontal="center" vertical="center"/>
    </xf>
    <xf numFmtId="0" fontId="11" fillId="0" borderId="10" xfId="2664" applyFont="1" applyBorder="1" applyAlignment="1">
      <alignment horizontal="left"/>
    </xf>
    <xf numFmtId="0" fontId="7" fillId="0" borderId="10" xfId="2394" applyFont="1" applyBorder="1" applyAlignment="1">
      <alignment horizontal="center" vertical="center"/>
    </xf>
    <xf numFmtId="0" fontId="24" fillId="50" borderId="10" xfId="0" applyFont="1" applyFill="1" applyBorder="1" applyAlignment="1" applyProtection="1">
      <alignment horizontal="left" vertical="center" wrapText="1"/>
      <protection locked="0"/>
    </xf>
    <xf numFmtId="0" fontId="13" fillId="0" borderId="10" xfId="2664" applyFont="1" applyBorder="1"/>
    <xf numFmtId="0" fontId="10" fillId="0" borderId="10" xfId="2671" applyFont="1" applyBorder="1"/>
    <xf numFmtId="49" fontId="8" fillId="0" borderId="10" xfId="2671" applyNumberFormat="1" applyFont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4" fillId="50" borderId="10" xfId="0" applyFont="1" applyFill="1" applyBorder="1" applyAlignment="1">
      <alignment horizontal="center" vertical="center"/>
    </xf>
    <xf numFmtId="0" fontId="51" fillId="0" borderId="10" xfId="2673" applyFont="1" applyBorder="1" applyAlignment="1">
      <alignment horizontal="left"/>
    </xf>
    <xf numFmtId="0" fontId="16" fillId="0" borderId="10" xfId="2662" applyFont="1" applyBorder="1" applyAlignment="1">
      <alignment horizontal="center" vertical="center"/>
    </xf>
    <xf numFmtId="0" fontId="8" fillId="0" borderId="10" xfId="2662" applyFont="1" applyBorder="1" applyAlignment="1">
      <alignment horizontal="center" vertical="center"/>
    </xf>
    <xf numFmtId="0" fontId="36" fillId="50" borderId="10" xfId="0" applyFont="1" applyFill="1" applyBorder="1" applyAlignment="1">
      <alignment horizontal="center" vertical="center" wrapText="1"/>
    </xf>
    <xf numFmtId="0" fontId="36" fillId="50" borderId="10" xfId="0" applyFont="1" applyFill="1" applyBorder="1" applyAlignment="1">
      <alignment horizontal="center" vertical="center"/>
    </xf>
    <xf numFmtId="0" fontId="7" fillId="50" borderId="10" xfId="2666" applyFont="1" applyFill="1" applyBorder="1" applyAlignment="1">
      <alignment horizontal="center" vertical="center" wrapText="1"/>
    </xf>
    <xf numFmtId="0" fontId="7" fillId="50" borderId="10" xfId="2666" applyFont="1" applyFill="1" applyBorder="1" applyAlignment="1">
      <alignment horizontal="center" vertical="center"/>
    </xf>
    <xf numFmtId="0" fontId="16" fillId="0" borderId="10" xfId="2660" applyFont="1" applyBorder="1" applyAlignment="1">
      <alignment horizontal="center" vertical="center"/>
    </xf>
    <xf numFmtId="0" fontId="8" fillId="0" borderId="10" xfId="2660" applyFont="1" applyBorder="1" applyAlignment="1">
      <alignment horizontal="center" vertical="center"/>
    </xf>
    <xf numFmtId="0" fontId="8" fillId="52" borderId="10" xfId="2660" applyFont="1" applyFill="1" applyBorder="1" applyAlignment="1">
      <alignment horizontal="center" vertical="center"/>
    </xf>
    <xf numFmtId="0" fontId="6" fillId="0" borderId="10" xfId="2660" applyFont="1" applyBorder="1" applyAlignment="1">
      <alignment horizontal="center" vertical="center"/>
    </xf>
    <xf numFmtId="182" fontId="24" fillId="0" borderId="10" xfId="2665" applyNumberFormat="1" applyFont="1" applyBorder="1" applyAlignment="1" applyProtection="1">
      <alignment horizontal="center" vertical="center" wrapText="1"/>
      <protection locked="0"/>
    </xf>
    <xf numFmtId="0" fontId="8" fillId="0" borderId="10" xfId="2660" applyFont="1" applyBorder="1"/>
    <xf numFmtId="179" fontId="8" fillId="0" borderId="10" xfId="2660" applyNumberFormat="1" applyFont="1" applyBorder="1" applyAlignment="1">
      <alignment horizontal="center"/>
    </xf>
    <xf numFmtId="0" fontId="47" fillId="50" borderId="32" xfId="0" applyFont="1" applyFill="1" applyBorder="1" applyAlignment="1" applyProtection="1">
      <alignment horizontal="left" vertical="center" wrapText="1"/>
      <protection locked="0"/>
    </xf>
    <xf numFmtId="0" fontId="10" fillId="0" borderId="33" xfId="2660" applyFont="1" applyBorder="1"/>
    <xf numFmtId="181" fontId="38" fillId="49" borderId="34" xfId="0" applyNumberFormat="1" applyFont="1" applyFill="1" applyBorder="1" applyAlignment="1">
      <alignment horizontal="center"/>
    </xf>
    <xf numFmtId="0" fontId="47" fillId="0" borderId="34" xfId="0" applyFont="1" applyBorder="1" applyAlignment="1" applyProtection="1">
      <alignment horizontal="center" vertical="center" wrapText="1"/>
      <protection locked="0"/>
    </xf>
    <xf numFmtId="0" fontId="10" fillId="0" borderId="10" xfId="2660" applyFont="1" applyBorder="1"/>
    <xf numFmtId="0" fontId="8" fillId="0" borderId="10" xfId="2660" applyFont="1" applyBorder="1" applyAlignment="1">
      <alignment horizontal="center"/>
    </xf>
    <xf numFmtId="179" fontId="8" fillId="0" borderId="10" xfId="2660" applyNumberFormat="1" applyFont="1" applyBorder="1" applyAlignment="1">
      <alignment horizontal="center" vertical="center"/>
    </xf>
    <xf numFmtId="0" fontId="13" fillId="53" borderId="0" xfId="2669" applyFont="1" applyFill="1"/>
    <xf numFmtId="0" fontId="16" fillId="0" borderId="10" xfId="2669" applyFont="1" applyBorder="1" applyAlignment="1">
      <alignment horizontal="center" vertical="center"/>
    </xf>
    <xf numFmtId="0" fontId="8" fillId="0" borderId="10" xfId="2669" applyFont="1" applyBorder="1" applyAlignment="1">
      <alignment horizontal="center" vertical="center"/>
    </xf>
    <xf numFmtId="179" fontId="12" fillId="0" borderId="10" xfId="0" applyNumberFormat="1" applyFont="1" applyBorder="1" applyAlignment="1">
      <alignment horizontal="center"/>
    </xf>
    <xf numFmtId="0" fontId="2" fillId="0" borderId="0" xfId="2662" applyAlignment="1">
      <alignment vertical="center"/>
    </xf>
    <xf numFmtId="0" fontId="8" fillId="0" borderId="0" xfId="2662" applyFont="1" applyAlignment="1">
      <alignment horizontal="left"/>
    </xf>
    <xf numFmtId="0" fontId="10" fillId="0" borderId="0" xfId="2662" applyFont="1"/>
    <xf numFmtId="49" fontId="8" fillId="0" borderId="0" xfId="2662" applyNumberFormat="1" applyFont="1" applyAlignment="1">
      <alignment horizontal="center"/>
    </xf>
    <xf numFmtId="0" fontId="11" fillId="0" borderId="0" xfId="2662" applyFont="1" applyAlignment="1">
      <alignment horizontal="center"/>
    </xf>
    <xf numFmtId="0" fontId="6" fillId="0" borderId="10" xfId="2662" applyFont="1" applyBorder="1" applyAlignment="1">
      <alignment horizontal="center" vertical="center"/>
    </xf>
    <xf numFmtId="0" fontId="30" fillId="0" borderId="10" xfId="2662" applyFont="1" applyBorder="1" applyAlignment="1">
      <alignment horizontal="left"/>
    </xf>
    <xf numFmtId="179" fontId="8" fillId="0" borderId="10" xfId="2662" applyNumberFormat="1" applyFont="1" applyBorder="1" applyAlignment="1">
      <alignment horizontal="center" vertical="center"/>
    </xf>
    <xf numFmtId="0" fontId="36" fillId="50" borderId="10" xfId="2666" applyFont="1" applyFill="1" applyBorder="1" applyAlignment="1">
      <alignment horizontal="center" vertical="center"/>
    </xf>
    <xf numFmtId="0" fontId="36" fillId="50" borderId="10" xfId="2666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5" fillId="0" borderId="0" xfId="0" applyFont="1"/>
    <xf numFmtId="0" fontId="19" fillId="0" borderId="0" xfId="0" applyFont="1" applyAlignment="1">
      <alignment horizontal="center"/>
    </xf>
    <xf numFmtId="179" fontId="20" fillId="0" borderId="0" xfId="0" applyNumberFormat="1" applyFont="1" applyAlignment="1">
      <alignment horizontal="center"/>
    </xf>
    <xf numFmtId="0" fontId="43" fillId="0" borderId="10" xfId="2672" applyFont="1" applyBorder="1" applyAlignment="1">
      <alignment horizontal="center" vertical="center"/>
    </xf>
    <xf numFmtId="0" fontId="43" fillId="0" borderId="22" xfId="2672" applyFont="1" applyBorder="1" applyAlignment="1">
      <alignment horizontal="center" vertical="center"/>
    </xf>
    <xf numFmtId="0" fontId="43" fillId="50" borderId="35" xfId="2852" applyFont="1" applyFill="1" applyBorder="1" applyAlignment="1">
      <alignment horizontal="center" vertical="center" wrapText="1"/>
    </xf>
    <xf numFmtId="193" fontId="43" fillId="0" borderId="10" xfId="2852" applyNumberFormat="1" applyFont="1" applyBorder="1" applyAlignment="1">
      <alignment horizontal="center" vertical="center" wrapText="1"/>
    </xf>
    <xf numFmtId="0" fontId="44" fillId="0" borderId="14" xfId="2670" applyFont="1" applyBorder="1" applyAlignment="1">
      <alignment horizontal="center" vertical="center"/>
    </xf>
    <xf numFmtId="0" fontId="115" fillId="0" borderId="10" xfId="0" applyFont="1" applyBorder="1" applyAlignment="1">
      <alignment horizontal="left" vertical="center"/>
    </xf>
    <xf numFmtId="0" fontId="115" fillId="0" borderId="22" xfId="0" applyFont="1" applyBorder="1" applyAlignment="1">
      <alignment horizontal="center" vertical="center"/>
    </xf>
    <xf numFmtId="0" fontId="44" fillId="0" borderId="14" xfId="2669" applyFont="1" applyBorder="1" applyAlignment="1">
      <alignment horizontal="center" vertical="center"/>
    </xf>
    <xf numFmtId="0" fontId="43" fillId="0" borderId="21" xfId="2670" applyFont="1" applyBorder="1" applyAlignment="1">
      <alignment horizontal="center"/>
    </xf>
    <xf numFmtId="0" fontId="43" fillId="0" borderId="23" xfId="2670" applyFont="1" applyBorder="1" applyAlignment="1">
      <alignment horizontal="center"/>
    </xf>
    <xf numFmtId="0" fontId="44" fillId="0" borderId="31" xfId="2669" applyFont="1" applyBorder="1" applyAlignment="1">
      <alignment horizontal="center" vertical="center"/>
    </xf>
    <xf numFmtId="0" fontId="43" fillId="0" borderId="24" xfId="2670" applyFont="1" applyBorder="1" applyAlignment="1">
      <alignment horizontal="center"/>
    </xf>
    <xf numFmtId="0" fontId="43" fillId="0" borderId="20" xfId="2670" applyFont="1" applyBorder="1" applyAlignment="1">
      <alignment horizontal="center"/>
    </xf>
    <xf numFmtId="49" fontId="42" fillId="48" borderId="0" xfId="2659" applyNumberFormat="1" applyFont="1" applyFill="1" applyAlignment="1">
      <alignment horizontal="left"/>
    </xf>
    <xf numFmtId="14" fontId="8" fillId="0" borderId="10" xfId="2667" applyNumberFormat="1" applyFont="1" applyBorder="1" applyAlignment="1">
      <alignment horizontal="left" vertical="center" wrapText="1"/>
    </xf>
    <xf numFmtId="180" fontId="8" fillId="0" borderId="10" xfId="2667" applyNumberFormat="1" applyFont="1" applyBorder="1" applyAlignment="1">
      <alignment horizontal="center" vertical="center"/>
    </xf>
    <xf numFmtId="192" fontId="24" fillId="0" borderId="36" xfId="2845" applyNumberFormat="1" applyFont="1" applyBorder="1" applyAlignment="1">
      <alignment horizontal="left" vertical="center"/>
    </xf>
    <xf numFmtId="0" fontId="24" fillId="0" borderId="36" xfId="0" applyFont="1" applyBorder="1" applyAlignment="1">
      <alignment horizontal="center" vertical="center"/>
    </xf>
    <xf numFmtId="181" fontId="24" fillId="0" borderId="36" xfId="0" applyNumberFormat="1" applyFont="1" applyBorder="1" applyAlignment="1">
      <alignment horizontal="center" vertical="center"/>
    </xf>
    <xf numFmtId="14" fontId="37" fillId="50" borderId="21" xfId="2666" applyNumberFormat="1" applyFont="1" applyFill="1" applyBorder="1" applyAlignment="1">
      <alignment horizontal="center" vertical="center" wrapText="1"/>
    </xf>
    <xf numFmtId="14" fontId="37" fillId="0" borderId="22" xfId="2666" applyNumberFormat="1" applyFont="1" applyBorder="1" applyAlignment="1">
      <alignment horizontal="center" vertical="center" wrapText="1"/>
    </xf>
    <xf numFmtId="14" fontId="37" fillId="0" borderId="21" xfId="2666" applyNumberFormat="1" applyFont="1" applyBorder="1" applyAlignment="1">
      <alignment horizontal="center" vertical="center" wrapText="1"/>
    </xf>
    <xf numFmtId="0" fontId="37" fillId="50" borderId="21" xfId="2666" applyFont="1" applyFill="1" applyBorder="1" applyAlignment="1">
      <alignment horizontal="center" vertical="center"/>
    </xf>
    <xf numFmtId="0" fontId="37" fillId="50" borderId="22" xfId="2666" applyFont="1" applyFill="1" applyBorder="1" applyAlignment="1">
      <alignment horizontal="center" vertical="center"/>
    </xf>
    <xf numFmtId="0" fontId="113" fillId="54" borderId="22" xfId="2853" applyFont="1" applyFill="1" applyBorder="1" applyAlignment="1">
      <alignment horizontal="center"/>
    </xf>
    <xf numFmtId="0" fontId="11" fillId="0" borderId="10" xfId="2662" applyFont="1" applyBorder="1" applyAlignment="1">
      <alignment horizontal="left" wrapText="1"/>
    </xf>
    <xf numFmtId="0" fontId="2" fillId="50" borderId="37" xfId="0" applyFont="1" applyFill="1" applyBorder="1" applyAlignment="1">
      <alignment horizontal="left" vertical="center" wrapText="1"/>
    </xf>
    <xf numFmtId="0" fontId="116" fillId="54" borderId="22" xfId="2853" applyFont="1" applyFill="1" applyBorder="1" applyAlignment="1">
      <alignment horizontal="center"/>
    </xf>
    <xf numFmtId="0" fontId="2" fillId="50" borderId="37" xfId="0" applyFont="1" applyFill="1" applyBorder="1" applyAlignment="1">
      <alignment horizontal="center" vertical="center" wrapText="1"/>
    </xf>
    <xf numFmtId="0" fontId="29" fillId="50" borderId="37" xfId="0" applyFont="1" applyFill="1" applyBorder="1" applyAlignment="1">
      <alignment horizontal="left" vertical="center" wrapText="1"/>
    </xf>
    <xf numFmtId="14" fontId="37" fillId="50" borderId="21" xfId="2666" applyNumberFormat="1" applyFont="1" applyFill="1" applyBorder="1" applyAlignment="1">
      <alignment horizontal="center" vertical="center"/>
    </xf>
    <xf numFmtId="0" fontId="2" fillId="0" borderId="10" xfId="2662" applyBorder="1"/>
    <xf numFmtId="0" fontId="43" fillId="0" borderId="38" xfId="2659" applyFont="1" applyBorder="1" applyAlignment="1">
      <alignment horizontal="center"/>
    </xf>
    <xf numFmtId="0" fontId="0" fillId="50" borderId="37" xfId="0" applyFill="1" applyBorder="1" applyAlignment="1">
      <alignment horizontal="center" vertical="center" wrapText="1"/>
    </xf>
    <xf numFmtId="49" fontId="9" fillId="0" borderId="10" xfId="2663" applyNumberFormat="1" applyFont="1" applyBorder="1"/>
    <xf numFmtId="0" fontId="9" fillId="0" borderId="10" xfId="2658" applyFont="1" applyBorder="1" applyAlignment="1">
      <alignment horizontal="left"/>
    </xf>
    <xf numFmtId="0" fontId="8" fillId="0" borderId="10" xfId="0" applyFont="1" applyBorder="1" applyAlignment="1">
      <alignment wrapText="1"/>
    </xf>
    <xf numFmtId="0" fontId="19" fillId="0" borderId="10" xfId="2662" applyFont="1" applyBorder="1" applyAlignment="1">
      <alignment horizontal="left"/>
    </xf>
    <xf numFmtId="0" fontId="116" fillId="54" borderId="22" xfId="2853" applyFont="1" applyFill="1" applyBorder="1" applyAlignment="1">
      <alignment horizontal="center" wrapText="1"/>
    </xf>
    <xf numFmtId="0" fontId="10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38" fillId="0" borderId="14" xfId="2658" applyFont="1" applyBorder="1" applyAlignment="1">
      <alignment horizontal="center" vertical="center"/>
    </xf>
    <xf numFmtId="14" fontId="43" fillId="0" borderId="39" xfId="2659" applyNumberFormat="1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0" fontId="11" fillId="0" borderId="40" xfId="2664" applyFont="1" applyBorder="1"/>
    <xf numFmtId="0" fontId="11" fillId="0" borderId="41" xfId="2664" applyFont="1" applyBorder="1"/>
    <xf numFmtId="49" fontId="10" fillId="0" borderId="10" xfId="2658" applyNumberFormat="1" applyFont="1" applyBorder="1" applyAlignment="1">
      <alignment horizontal="center" vertical="center"/>
    </xf>
    <xf numFmtId="49" fontId="51" fillId="0" borderId="10" xfId="0" applyNumberFormat="1" applyFont="1" applyBorder="1" applyAlignment="1">
      <alignment horizontal="center" vertical="center"/>
    </xf>
    <xf numFmtId="180" fontId="8" fillId="0" borderId="10" xfId="2667" applyNumberFormat="1" applyFont="1" applyBorder="1" applyAlignment="1">
      <alignment horizontal="center" vertical="center" wrapText="1"/>
    </xf>
    <xf numFmtId="0" fontId="8" fillId="0" borderId="10" xfId="2658" applyFont="1" applyBorder="1" applyAlignment="1">
      <alignment horizontal="left" wrapText="1"/>
    </xf>
    <xf numFmtId="0" fontId="0" fillId="50" borderId="37" xfId="0" applyFill="1" applyBorder="1" applyAlignment="1">
      <alignment horizontal="left" vertical="center" wrapText="1"/>
    </xf>
    <xf numFmtId="0" fontId="11" fillId="0" borderId="10" xfId="2664" applyFont="1" applyBorder="1" applyAlignment="1">
      <alignment horizontal="left" wrapText="1"/>
    </xf>
    <xf numFmtId="0" fontId="121" fillId="0" borderId="10" xfId="0" applyFont="1" applyBorder="1" applyAlignment="1">
      <alignment horizontal="center" vertical="center"/>
    </xf>
    <xf numFmtId="0" fontId="29" fillId="50" borderId="37" xfId="0" applyFont="1" applyFill="1" applyBorder="1" applyAlignment="1">
      <alignment horizontal="center" vertical="center" wrapText="1"/>
    </xf>
    <xf numFmtId="0" fontId="17" fillId="0" borderId="0" xfId="2664" applyFont="1" applyAlignment="1">
      <alignment horizontal="left"/>
    </xf>
    <xf numFmtId="179" fontId="43" fillId="0" borderId="47" xfId="2672" applyNumberFormat="1" applyFont="1" applyBorder="1" applyAlignment="1">
      <alignment horizontal="center"/>
    </xf>
    <xf numFmtId="0" fontId="33" fillId="0" borderId="42" xfId="2672" applyFont="1" applyBorder="1" applyAlignment="1">
      <alignment horizontal="center" vertical="center"/>
    </xf>
    <xf numFmtId="0" fontId="122" fillId="0" borderId="10" xfId="2660" applyFont="1" applyBorder="1"/>
    <xf numFmtId="0" fontId="8" fillId="0" borderId="10" xfId="2658" applyFont="1" applyBorder="1" applyAlignment="1">
      <alignment horizontal="center" vertical="center" wrapText="1"/>
    </xf>
    <xf numFmtId="179" fontId="43" fillId="55" borderId="22" xfId="2670" applyNumberFormat="1" applyFont="1" applyFill="1" applyBorder="1" applyAlignment="1">
      <alignment horizontal="center"/>
    </xf>
    <xf numFmtId="0" fontId="44" fillId="0" borderId="50" xfId="2672" applyFont="1" applyBorder="1" applyAlignment="1">
      <alignment horizontal="center" vertical="center"/>
    </xf>
    <xf numFmtId="0" fontId="43" fillId="0" borderId="51" xfId="2672" applyFont="1" applyBorder="1" applyAlignment="1">
      <alignment horizontal="center" vertical="center"/>
    </xf>
    <xf numFmtId="0" fontId="43" fillId="0" borderId="52" xfId="2659" applyFont="1" applyBorder="1" applyAlignment="1">
      <alignment horizontal="center"/>
    </xf>
    <xf numFmtId="0" fontId="43" fillId="0" borderId="53" xfId="2659" applyFont="1" applyBorder="1" applyAlignment="1">
      <alignment horizontal="center"/>
    </xf>
    <xf numFmtId="0" fontId="33" fillId="0" borderId="43" xfId="2672" applyFont="1" applyBorder="1" applyAlignment="1">
      <alignment horizontal="center" vertical="center"/>
    </xf>
    <xf numFmtId="0" fontId="33" fillId="0" borderId="54" xfId="2672" applyFont="1" applyBorder="1" applyAlignment="1">
      <alignment horizontal="center" vertical="center"/>
    </xf>
    <xf numFmtId="0" fontId="43" fillId="0" borderId="55" xfId="2659" applyFont="1" applyBorder="1" applyAlignment="1">
      <alignment horizontal="center"/>
    </xf>
    <xf numFmtId="0" fontId="122" fillId="0" borderId="10" xfId="2660" applyFont="1" applyBorder="1" applyAlignment="1">
      <alignment horizontal="center" vertical="center"/>
    </xf>
    <xf numFmtId="49" fontId="47" fillId="0" borderId="10" xfId="2665" applyNumberFormat="1" applyFont="1" applyBorder="1" applyAlignment="1" applyProtection="1">
      <alignment horizontal="center" vertical="center" wrapText="1"/>
      <protection locked="0"/>
    </xf>
    <xf numFmtId="0" fontId="17" fillId="0" borderId="0" xfId="2662" applyFont="1" applyAlignment="1">
      <alignment wrapText="1"/>
    </xf>
    <xf numFmtId="0" fontId="17" fillId="0" borderId="0" xfId="2658" applyFont="1" applyAlignment="1">
      <alignment wrapText="1"/>
    </xf>
    <xf numFmtId="14" fontId="8" fillId="55" borderId="10" xfId="2667" applyNumberFormat="1" applyFont="1" applyFill="1" applyBorder="1" applyAlignment="1">
      <alignment horizontal="left" vertical="center" wrapText="1"/>
    </xf>
    <xf numFmtId="49" fontId="9" fillId="55" borderId="10" xfId="2663" applyNumberFormat="1" applyFont="1" applyFill="1" applyBorder="1"/>
    <xf numFmtId="180" fontId="8" fillId="55" borderId="10" xfId="2667" applyNumberFormat="1" applyFont="1" applyFill="1" applyBorder="1" applyAlignment="1">
      <alignment horizontal="center" vertical="center"/>
    </xf>
    <xf numFmtId="180" fontId="8" fillId="55" borderId="10" xfId="2667" applyNumberFormat="1" applyFont="1" applyFill="1" applyBorder="1" applyAlignment="1">
      <alignment horizontal="center" vertical="center" wrapText="1"/>
    </xf>
    <xf numFmtId="14" fontId="8" fillId="55" borderId="10" xfId="2667" applyNumberFormat="1" applyFont="1" applyFill="1" applyBorder="1" applyAlignment="1">
      <alignment horizontal="center" vertical="center" wrapText="1"/>
    </xf>
    <xf numFmtId="179" fontId="8" fillId="55" borderId="10" xfId="2663" applyNumberFormat="1" applyFont="1" applyFill="1" applyBorder="1" applyAlignment="1">
      <alignment horizontal="center"/>
    </xf>
    <xf numFmtId="0" fontId="43" fillId="55" borderId="10" xfId="2659" applyFont="1" applyFill="1" applyBorder="1" applyAlignment="1">
      <alignment horizontal="center"/>
    </xf>
    <xf numFmtId="0" fontId="43" fillId="55" borderId="22" xfId="2670" applyFont="1" applyFill="1" applyBorder="1" applyAlignment="1">
      <alignment horizontal="center"/>
    </xf>
    <xf numFmtId="0" fontId="9" fillId="0" borderId="10" xfId="2660" applyFont="1" applyBorder="1" applyAlignment="1">
      <alignment horizontal="center"/>
    </xf>
    <xf numFmtId="0" fontId="37" fillId="50" borderId="21" xfId="2666" applyFont="1" applyFill="1" applyBorder="1" applyAlignment="1">
      <alignment horizontal="center" vertical="center" wrapText="1"/>
    </xf>
    <xf numFmtId="179" fontId="8" fillId="0" borderId="0" xfId="2663" applyNumberFormat="1" applyFont="1" applyAlignment="1">
      <alignment horizontal="center"/>
    </xf>
    <xf numFmtId="181" fontId="43" fillId="0" borderId="22" xfId="2670" applyNumberFormat="1" applyFont="1" applyBorder="1" applyAlignment="1">
      <alignment horizontal="center"/>
    </xf>
    <xf numFmtId="49" fontId="123" fillId="0" borderId="0" xfId="2663" applyNumberFormat="1" applyFont="1" applyAlignment="1">
      <alignment wrapText="1"/>
    </xf>
    <xf numFmtId="0" fontId="11" fillId="0" borderId="40" xfId="2664" applyFont="1" applyBorder="1" applyAlignment="1">
      <alignment wrapText="1"/>
    </xf>
    <xf numFmtId="0" fontId="43" fillId="56" borderId="35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/>
    </xf>
    <xf numFmtId="0" fontId="43" fillId="0" borderId="10" xfId="0" applyFont="1" applyBorder="1" applyAlignment="1">
      <alignment horizontal="center" vertical="center" wrapText="1"/>
    </xf>
    <xf numFmtId="0" fontId="0" fillId="56" borderId="56" xfId="0" applyFill="1" applyBorder="1" applyAlignment="1">
      <alignment horizontal="center" vertical="center" wrapText="1"/>
    </xf>
    <xf numFmtId="0" fontId="8" fillId="0" borderId="10" xfId="2658" applyFont="1" applyBorder="1" applyAlignment="1">
      <alignment horizontal="center" wrapText="1"/>
    </xf>
    <xf numFmtId="0" fontId="43" fillId="0" borderId="5" xfId="2672" applyFont="1" applyBorder="1" applyAlignment="1">
      <alignment horizontal="center" vertical="center"/>
    </xf>
    <xf numFmtId="0" fontId="43" fillId="0" borderId="44" xfId="2672" applyFont="1" applyBorder="1" applyAlignment="1">
      <alignment horizontal="center" vertical="center"/>
    </xf>
    <xf numFmtId="0" fontId="43" fillId="0" borderId="21" xfId="2672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8" fillId="0" borderId="21" xfId="2658" applyFont="1" applyBorder="1" applyAlignment="1">
      <alignment horizontal="center" vertical="center"/>
    </xf>
    <xf numFmtId="0" fontId="43" fillId="0" borderId="21" xfId="2669" applyFont="1" applyBorder="1" applyAlignment="1">
      <alignment horizontal="center" vertical="center"/>
    </xf>
    <xf numFmtId="0" fontId="43" fillId="0" borderId="42" xfId="2672" applyFont="1" applyBorder="1" applyAlignment="1">
      <alignment horizontal="center" vertical="center"/>
    </xf>
    <xf numFmtId="0" fontId="43" fillId="0" borderId="43" xfId="2672" applyFont="1" applyBorder="1" applyAlignment="1">
      <alignment horizontal="center" vertical="center"/>
    </xf>
    <xf numFmtId="0" fontId="43" fillId="0" borderId="48" xfId="2672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5" fillId="0" borderId="0" xfId="2658" applyFont="1" applyAlignment="1">
      <alignment horizontal="center"/>
    </xf>
    <xf numFmtId="0" fontId="16" fillId="0" borderId="10" xfId="2658" applyFont="1" applyBorder="1" applyAlignment="1">
      <alignment horizontal="center" vertical="center"/>
    </xf>
    <xf numFmtId="0" fontId="8" fillId="0" borderId="10" xfId="2658" applyFont="1" applyBorder="1" applyAlignment="1">
      <alignment horizontal="center" vertical="center"/>
    </xf>
    <xf numFmtId="0" fontId="10" fillId="0" borderId="10" xfId="2658" applyFont="1" applyBorder="1" applyAlignment="1">
      <alignment horizontal="center" vertical="center"/>
    </xf>
    <xf numFmtId="0" fontId="5" fillId="0" borderId="0" xfId="2660" applyFont="1" applyAlignment="1">
      <alignment horizontal="center"/>
    </xf>
    <xf numFmtId="0" fontId="10" fillId="0" borderId="10" xfId="2660" applyFont="1" applyBorder="1" applyAlignment="1">
      <alignment horizontal="center" vertical="center"/>
    </xf>
    <xf numFmtId="0" fontId="16" fillId="0" borderId="10" xfId="2660" applyFont="1" applyBorder="1" applyAlignment="1">
      <alignment horizontal="center" vertical="center"/>
    </xf>
    <xf numFmtId="0" fontId="8" fillId="0" borderId="10" xfId="266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1" fillId="0" borderId="10" xfId="2660" applyFont="1" applyBorder="1" applyAlignment="1">
      <alignment horizontal="center" vertical="center"/>
    </xf>
    <xf numFmtId="0" fontId="6" fillId="0" borderId="10" xfId="2660" applyFont="1" applyBorder="1" applyAlignment="1">
      <alignment horizontal="center" vertical="center"/>
    </xf>
    <xf numFmtId="0" fontId="10" fillId="0" borderId="10" xfId="2669" applyFont="1" applyBorder="1" applyAlignment="1">
      <alignment horizontal="center" vertical="center"/>
    </xf>
    <xf numFmtId="0" fontId="32" fillId="0" borderId="10" xfId="2669" applyFont="1" applyBorder="1" applyAlignment="1">
      <alignment horizontal="center" vertical="center"/>
    </xf>
    <xf numFmtId="0" fontId="16" fillId="0" borderId="10" xfId="2669" applyFont="1" applyBorder="1" applyAlignment="1">
      <alignment horizontal="center" vertical="center"/>
    </xf>
    <xf numFmtId="0" fontId="5" fillId="0" borderId="0" xfId="2669" applyFont="1" applyAlignment="1">
      <alignment horizontal="center"/>
    </xf>
    <xf numFmtId="0" fontId="8" fillId="0" borderId="10" xfId="2669" applyFont="1" applyBorder="1" applyAlignment="1">
      <alignment horizontal="center" vertical="center"/>
    </xf>
    <xf numFmtId="14" fontId="36" fillId="0" borderId="0" xfId="0" applyNumberFormat="1" applyFont="1" applyAlignment="1">
      <alignment horizontal="center" vertical="center" wrapText="1"/>
    </xf>
    <xf numFmtId="0" fontId="16" fillId="0" borderId="10" xfId="2663" applyFont="1" applyBorder="1" applyAlignment="1">
      <alignment horizontal="center" vertical="center"/>
    </xf>
    <xf numFmtId="0" fontId="5" fillId="0" borderId="0" xfId="2663" applyFont="1" applyAlignment="1">
      <alignment horizontal="center"/>
    </xf>
    <xf numFmtId="0" fontId="10" fillId="0" borderId="10" xfId="2663" applyFont="1" applyBorder="1" applyAlignment="1">
      <alignment horizontal="center" vertical="center"/>
    </xf>
    <xf numFmtId="0" fontId="8" fillId="0" borderId="10" xfId="2663" applyFont="1" applyBorder="1" applyAlignment="1">
      <alignment horizontal="center" vertical="center"/>
    </xf>
    <xf numFmtId="0" fontId="10" fillId="0" borderId="10" xfId="2662" applyFont="1" applyBorder="1" applyAlignment="1">
      <alignment horizontal="center" vertical="center"/>
    </xf>
    <xf numFmtId="0" fontId="16" fillId="0" borderId="10" xfId="2662" applyFont="1" applyBorder="1" applyAlignment="1">
      <alignment horizontal="center" vertical="center"/>
    </xf>
    <xf numFmtId="0" fontId="5" fillId="0" borderId="0" xfId="2662" applyFont="1" applyAlignment="1">
      <alignment horizontal="center"/>
    </xf>
    <xf numFmtId="0" fontId="8" fillId="0" borderId="10" xfId="2662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6" fillId="0" borderId="10" xfId="2662" applyFont="1" applyBorder="1" applyAlignment="1">
      <alignment horizontal="center" vertical="center"/>
    </xf>
    <xf numFmtId="0" fontId="8" fillId="0" borderId="10" xfId="2664" applyFont="1" applyBorder="1" applyAlignment="1">
      <alignment horizontal="center" vertical="center"/>
    </xf>
    <xf numFmtId="0" fontId="10" fillId="0" borderId="45" xfId="2664" applyFont="1" applyBorder="1" applyAlignment="1">
      <alignment horizontal="center" vertical="center"/>
    </xf>
    <xf numFmtId="0" fontId="10" fillId="0" borderId="46" xfId="2664" applyFont="1" applyBorder="1" applyAlignment="1">
      <alignment horizontal="center" vertical="center"/>
    </xf>
    <xf numFmtId="0" fontId="10" fillId="0" borderId="38" xfId="2664" applyFont="1" applyBorder="1" applyAlignment="1">
      <alignment horizontal="center" vertical="center"/>
    </xf>
    <xf numFmtId="0" fontId="10" fillId="0" borderId="39" xfId="2664" applyFont="1" applyBorder="1" applyAlignment="1">
      <alignment horizontal="center" vertical="center"/>
    </xf>
    <xf numFmtId="0" fontId="16" fillId="0" borderId="36" xfId="2664" applyFont="1" applyBorder="1" applyAlignment="1">
      <alignment horizontal="center" vertical="center"/>
    </xf>
    <xf numFmtId="0" fontId="16" fillId="0" borderId="22" xfId="2664" applyFont="1" applyBorder="1" applyAlignment="1">
      <alignment horizontal="center" vertical="center"/>
    </xf>
    <xf numFmtId="0" fontId="5" fillId="0" borderId="0" xfId="2664" applyFont="1" applyAlignment="1">
      <alignment horizontal="center"/>
    </xf>
    <xf numFmtId="0" fontId="10" fillId="0" borderId="10" xfId="2664" applyFont="1" applyBorder="1" applyAlignment="1">
      <alignment horizontal="center" vertical="center"/>
    </xf>
    <xf numFmtId="0" fontId="16" fillId="0" borderId="10" xfId="2664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875">
    <cellStyle name=" 1" xfId="1" xr:uid="{00000000-0005-0000-0000-000000000000}"/>
    <cellStyle name="?? 1" xfId="2" xr:uid="{00000000-0005-0000-0000-000001000000}"/>
    <cellStyle name="?? 10" xfId="3" xr:uid="{00000000-0005-0000-0000-000002000000}"/>
    <cellStyle name="?? 11" xfId="4" xr:uid="{00000000-0005-0000-0000-000003000000}"/>
    <cellStyle name="?? 2" xfId="5" xr:uid="{00000000-0005-0000-0000-000004000000}"/>
    <cellStyle name="?? 2 2" xfId="6" xr:uid="{00000000-0005-0000-0000-000005000000}"/>
    <cellStyle name="?? 2 2 2" xfId="7" xr:uid="{00000000-0005-0000-0000-000006000000}"/>
    <cellStyle name="?? 2 2 3" xfId="8" xr:uid="{00000000-0005-0000-0000-000007000000}"/>
    <cellStyle name="?? 2 2_SVT东南亚线" xfId="9" xr:uid="{00000000-0005-0000-0000-000008000000}"/>
    <cellStyle name="?? 2 3" xfId="10" xr:uid="{00000000-0005-0000-0000-000009000000}"/>
    <cellStyle name="?? 2 3 2" xfId="11" xr:uid="{00000000-0005-0000-0000-00000A000000}"/>
    <cellStyle name="?? 2 3 3" xfId="12" xr:uid="{00000000-0005-0000-0000-00000B000000}"/>
    <cellStyle name="?? 2 3_SVT东南亚线" xfId="13" xr:uid="{00000000-0005-0000-0000-00000C000000}"/>
    <cellStyle name="?? 2 4" xfId="14" xr:uid="{00000000-0005-0000-0000-00000D000000}"/>
    <cellStyle name="?? 2 4 2" xfId="15" xr:uid="{00000000-0005-0000-0000-00000E000000}"/>
    <cellStyle name="?? 2 4 3" xfId="16" xr:uid="{00000000-0005-0000-0000-00000F000000}"/>
    <cellStyle name="?? 2 4_~0372944" xfId="17" xr:uid="{00000000-0005-0000-0000-000010000000}"/>
    <cellStyle name="?? 2 5" xfId="18" xr:uid="{00000000-0005-0000-0000-000011000000}"/>
    <cellStyle name="?? 2 5 2" xfId="19" xr:uid="{00000000-0005-0000-0000-000012000000}"/>
    <cellStyle name="?? 2 5 3" xfId="20" xr:uid="{00000000-0005-0000-0000-000013000000}"/>
    <cellStyle name="?? 2 5_~0372944" xfId="21" xr:uid="{00000000-0005-0000-0000-000014000000}"/>
    <cellStyle name="?? 2 6" xfId="22" xr:uid="{00000000-0005-0000-0000-000015000000}"/>
    <cellStyle name="?? 2 7" xfId="23" xr:uid="{00000000-0005-0000-0000-000016000000}"/>
    <cellStyle name="?? 2_CJX1 &amp; CJX3(11th JUN)" xfId="24" xr:uid="{00000000-0005-0000-0000-000017000000}"/>
    <cellStyle name="?? 3" xfId="25" xr:uid="{00000000-0005-0000-0000-000018000000}"/>
    <cellStyle name="?? 3 2" xfId="26" xr:uid="{00000000-0005-0000-0000-000019000000}"/>
    <cellStyle name="?? 3 3" xfId="27" xr:uid="{00000000-0005-0000-0000-00001A000000}"/>
    <cellStyle name="?? 3 4" xfId="28" xr:uid="{00000000-0005-0000-0000-00001B000000}"/>
    <cellStyle name="?? 3_SVT东南亚线" xfId="29" xr:uid="{00000000-0005-0000-0000-00001C000000}"/>
    <cellStyle name="?? 4" xfId="30" xr:uid="{00000000-0005-0000-0000-00001D000000}"/>
    <cellStyle name="?? 4 2" xfId="31" xr:uid="{00000000-0005-0000-0000-00001E000000}"/>
    <cellStyle name="?? 4 3" xfId="32" xr:uid="{00000000-0005-0000-0000-00001F000000}"/>
    <cellStyle name="?? 4_SVT东南亚线" xfId="33" xr:uid="{00000000-0005-0000-0000-000020000000}"/>
    <cellStyle name="?? 5" xfId="34" xr:uid="{00000000-0005-0000-0000-000021000000}"/>
    <cellStyle name="?? 5 2" xfId="35" xr:uid="{00000000-0005-0000-0000-000022000000}"/>
    <cellStyle name="?? 5_SVT东南亚线" xfId="36" xr:uid="{00000000-0005-0000-0000-000023000000}"/>
    <cellStyle name="?? 6" xfId="37" xr:uid="{00000000-0005-0000-0000-000024000000}"/>
    <cellStyle name="?? 7" xfId="38" xr:uid="{00000000-0005-0000-0000-000025000000}"/>
    <cellStyle name="?? 8" xfId="39" xr:uid="{00000000-0005-0000-0000-000026000000}"/>
    <cellStyle name="?? 9" xfId="40" xr:uid="{00000000-0005-0000-0000-000027000000}"/>
    <cellStyle name="??? ?????" xfId="41" xr:uid="{00000000-0005-0000-0000-000028000000}"/>
    <cellStyle name="??? 2" xfId="42" xr:uid="{00000000-0005-0000-0000-000029000000}"/>
    <cellStyle name="???? 2" xfId="43" xr:uid="{00000000-0005-0000-0000-00002A000000}"/>
    <cellStyle name="???? 2 2" xfId="2869" xr:uid="{323244D0-74F0-4732-B076-D8DBDF73B068}"/>
    <cellStyle name="?????abawp" xfId="44" xr:uid="{00000000-0005-0000-0000-00002B000000}"/>
    <cellStyle name="??_2008????9????" xfId="45" xr:uid="{00000000-0005-0000-0000-00002C000000}"/>
    <cellStyle name="?_BLW(AUG)" xfId="46" xr:uid="{00000000-0005-0000-0000-00002D000000}"/>
    <cellStyle name="?_BLW(AUG)_SVT东南亚线" xfId="47" xr:uid="{00000000-0005-0000-0000-00002E000000}"/>
    <cellStyle name="?_BLW(July)" xfId="48" xr:uid="{00000000-0005-0000-0000-00002F000000}"/>
    <cellStyle name="?_BLW(July)_SVT东南亚线" xfId="49" xr:uid="{00000000-0005-0000-0000-000030000000}"/>
    <cellStyle name="?_BLW(JUN)" xfId="50" xr:uid="{00000000-0005-0000-0000-000031000000}"/>
    <cellStyle name="?_BLW(JUN)_SVT东南亚线" xfId="51" xr:uid="{00000000-0005-0000-0000-000032000000}"/>
    <cellStyle name="?_BLW(OCT)" xfId="52" xr:uid="{00000000-0005-0000-0000-000033000000}"/>
    <cellStyle name="?_BLW(OCT)_SVT东南亚线" xfId="53" xr:uid="{00000000-0005-0000-0000-000034000000}"/>
    <cellStyle name="?_CKX5(01JUN)" xfId="54" xr:uid="{00000000-0005-0000-0000-000035000000}"/>
    <cellStyle name="?_CKX5(01JUN)_SVT东南亚线" xfId="55" xr:uid="{00000000-0005-0000-0000-000036000000}"/>
    <cellStyle name="?_CKX5(APR)" xfId="56" xr:uid="{00000000-0005-0000-0000-000037000000}"/>
    <cellStyle name="?_CKX5(APR)_SVT东南亚线" xfId="57" xr:uid="{00000000-0005-0000-0000-000038000000}"/>
    <cellStyle name="?_CKX5(DLC-INC) (6th,JULY)" xfId="58" xr:uid="{00000000-0005-0000-0000-000039000000}"/>
    <cellStyle name="?_CKX5(DLC-INC) (6th,JULY)_SVT东南亚线" xfId="59" xr:uid="{00000000-0005-0000-0000-00003A000000}"/>
    <cellStyle name="?_CKX5(JUL)" xfId="60" xr:uid="{00000000-0005-0000-0000-00003B000000}"/>
    <cellStyle name="?_CKX5(JUL)_SVT东南亚线" xfId="61" xr:uid="{00000000-0005-0000-0000-00003C000000}"/>
    <cellStyle name="?_CKX5(JUN)" xfId="62" xr:uid="{00000000-0005-0000-0000-00003D000000}"/>
    <cellStyle name="?_CKX5(JUN)_SVT东南亚线" xfId="63" xr:uid="{00000000-0005-0000-0000-00003E000000}"/>
    <cellStyle name="?_CKX5(MAR)" xfId="64" xr:uid="{00000000-0005-0000-0000-00003F000000}"/>
    <cellStyle name="?_CKX5(MAR)_SVT东南亚线" xfId="65" xr:uid="{00000000-0005-0000-0000-000040000000}"/>
    <cellStyle name="?_CKX5(MAY)" xfId="66" xr:uid="{00000000-0005-0000-0000-000041000000}"/>
    <cellStyle name="?_CKX5(MAY)_SVT东南亚线" xfId="67" xr:uid="{00000000-0005-0000-0000-000042000000}"/>
    <cellStyle name="?_JKT SCHEDULE NOV 2012" xfId="68" xr:uid="{00000000-0005-0000-0000-000043000000}"/>
    <cellStyle name="?_JKT SCHEDULE NOV 2012_SVT东南亚线" xfId="69" xr:uid="{00000000-0005-0000-0000-000044000000}"/>
    <cellStyle name="?_JKT(AUG)" xfId="70" xr:uid="{00000000-0005-0000-0000-000045000000}"/>
    <cellStyle name="?_JKT(AUG)_SVT东南亚线" xfId="71" xr:uid="{00000000-0005-0000-0000-000046000000}"/>
    <cellStyle name="?_JKT(FEB)" xfId="72" xr:uid="{00000000-0005-0000-0000-000047000000}"/>
    <cellStyle name="?_JKT(FEB)_SVT东南亚线" xfId="73" xr:uid="{00000000-0005-0000-0000-000048000000}"/>
    <cellStyle name="?_JKT(JULY)" xfId="74" xr:uid="{00000000-0005-0000-0000-000049000000}"/>
    <cellStyle name="?_JKT(JULY)_SVT东南亚线" xfId="75" xr:uid="{00000000-0005-0000-0000-00004A000000}"/>
    <cellStyle name="?_JKT(JUNE)" xfId="76" xr:uid="{00000000-0005-0000-0000-00004B000000}"/>
    <cellStyle name="?_JKT(JUNE)_SVT东南亚线" xfId="77" xr:uid="{00000000-0005-0000-0000-00004C000000}"/>
    <cellStyle name="?_JKT(MAR)" xfId="78" xr:uid="{00000000-0005-0000-0000-00004D000000}"/>
    <cellStyle name="?_JKT(MAR)_SVT东南亚线" xfId="79" xr:uid="{00000000-0005-0000-0000-00004E000000}"/>
    <cellStyle name="?_JKT(OCT)" xfId="80" xr:uid="{00000000-0005-0000-0000-00004F000000}"/>
    <cellStyle name="?_JKT(OCT)_SVT东南亚线" xfId="81" xr:uid="{00000000-0005-0000-0000-000050000000}"/>
    <cellStyle name="?_JKT(SEP)" xfId="82" xr:uid="{00000000-0005-0000-0000-000051000000}"/>
    <cellStyle name="?_JKT(SEP)_SVT东南亚线" xfId="83" xr:uid="{00000000-0005-0000-0000-000052000000}"/>
    <cellStyle name="?_JKT.Dec" xfId="84" xr:uid="{00000000-0005-0000-0000-000053000000}"/>
    <cellStyle name="?_JKT.Dec_SVT东南亚线" xfId="85" xr:uid="{00000000-0005-0000-0000-000054000000}"/>
    <cellStyle name="?_JKT.JAN" xfId="86" xr:uid="{00000000-0005-0000-0000-000055000000}"/>
    <cellStyle name="?_JKT.JAN_SVT东南亚线" xfId="87" xr:uid="{00000000-0005-0000-0000-000056000000}"/>
    <cellStyle name="?_JKT.Nov" xfId="88" xr:uid="{00000000-0005-0000-0000-000057000000}"/>
    <cellStyle name="?_JKT.Nov_SVT东南亚线" xfId="89" xr:uid="{00000000-0005-0000-0000-000058000000}"/>
    <cellStyle name="?_PJX MAR" xfId="90" xr:uid="{00000000-0005-0000-0000-000059000000}"/>
    <cellStyle name="?_PJX MAR_SVT东南亚线" xfId="91" xr:uid="{00000000-0005-0000-0000-00005A000000}"/>
    <cellStyle name="?_PKGJKT new schedule" xfId="92" xr:uid="{00000000-0005-0000-0000-00005B000000}"/>
    <cellStyle name="?_PKGJKT new schedule_SVT东南亚线" xfId="93" xr:uid="{00000000-0005-0000-0000-00005C000000}"/>
    <cellStyle name="?_SGN(AUG)" xfId="94" xr:uid="{00000000-0005-0000-0000-00005D000000}"/>
    <cellStyle name="?_SGN(AUG)_SVT东南亚线" xfId="95" xr:uid="{00000000-0005-0000-0000-00005E000000}"/>
    <cellStyle name="?_SGN(DEC)" xfId="96" xr:uid="{00000000-0005-0000-0000-00005F000000}"/>
    <cellStyle name="?_SGN(DEC)_SVT东南亚线" xfId="97" xr:uid="{00000000-0005-0000-0000-000060000000}"/>
    <cellStyle name="?_SGN(FEB)" xfId="98" xr:uid="{00000000-0005-0000-0000-000061000000}"/>
    <cellStyle name="?_SGN(FEB)_SVT东南亚线" xfId="99" xr:uid="{00000000-0005-0000-0000-000062000000}"/>
    <cellStyle name="?_SGN(JAN)" xfId="100" xr:uid="{00000000-0005-0000-0000-000063000000}"/>
    <cellStyle name="?_SGN(JAN)_SVT东南亚线" xfId="101" xr:uid="{00000000-0005-0000-0000-000064000000}"/>
    <cellStyle name="?_SGN(JULY)" xfId="102" xr:uid="{00000000-0005-0000-0000-000065000000}"/>
    <cellStyle name="?_SGN(JULY)_SVT东南亚线" xfId="103" xr:uid="{00000000-0005-0000-0000-000066000000}"/>
    <cellStyle name="?_SGN(JUN)" xfId="104" xr:uid="{00000000-0005-0000-0000-000067000000}"/>
    <cellStyle name="?_SGN(JUN)_SVT东南亚线" xfId="105" xr:uid="{00000000-0005-0000-0000-000068000000}"/>
    <cellStyle name="?_SGN(MAR)" xfId="106" xr:uid="{00000000-0005-0000-0000-000069000000}"/>
    <cellStyle name="?_SGN(MAR)_SVT东南亚线" xfId="107" xr:uid="{00000000-0005-0000-0000-00006A000000}"/>
    <cellStyle name="?_SGN(NOV)" xfId="108" xr:uid="{00000000-0005-0000-0000-00006B000000}"/>
    <cellStyle name="?_SGN(NOV)_SVT东南亚线" xfId="109" xr:uid="{00000000-0005-0000-0000-00006C000000}"/>
    <cellStyle name="?_SGN(OCT)" xfId="110" xr:uid="{00000000-0005-0000-0000-00006D000000}"/>
    <cellStyle name="?_SGN(OCT)_SVT东南亚线" xfId="111" xr:uid="{00000000-0005-0000-0000-00006E000000}"/>
    <cellStyle name="?_SGN(SEP)" xfId="112" xr:uid="{00000000-0005-0000-0000-00006F000000}"/>
    <cellStyle name="?_SGN(SEP)_SVT东南亚线" xfId="113" xr:uid="{00000000-0005-0000-0000-000070000000}"/>
    <cellStyle name="?_TMS NEW SCHEDULE-JUN" xfId="114" xr:uid="{00000000-0005-0000-0000-000071000000}"/>
    <cellStyle name="?_TMS NEW SCHEDULE-JUN_SVT东南亚线" xfId="115" xr:uid="{00000000-0005-0000-0000-000072000000}"/>
    <cellStyle name="?_TMS SCHEDULE(Aug)" xfId="116" xr:uid="{00000000-0005-0000-0000-000073000000}"/>
    <cellStyle name="?_TMS SCHEDULE(Aug) Aug.4" xfId="117" xr:uid="{00000000-0005-0000-0000-000074000000}"/>
    <cellStyle name="?_TMS SCHEDULE(Aug) Aug.4_SVT东南亚线" xfId="118" xr:uid="{00000000-0005-0000-0000-000075000000}"/>
    <cellStyle name="?_TMS SCHEDULE(Aug)_SVT东南亚线" xfId="119" xr:uid="{00000000-0005-0000-0000-000076000000}"/>
    <cellStyle name="?_TMS SCHEDULE(July) 6-29" xfId="120" xr:uid="{00000000-0005-0000-0000-000077000000}"/>
    <cellStyle name="?_TMS SCHEDULE(July) 6-29_SVT东南亚线" xfId="121" xr:uid="{00000000-0005-0000-0000-000078000000}"/>
    <cellStyle name="?_TMS SCHEDULE(JUN)" xfId="122" xr:uid="{00000000-0005-0000-0000-000079000000}"/>
    <cellStyle name="?_TMS SCHEDULE(JUN) 1JUNE UPDATE" xfId="123" xr:uid="{00000000-0005-0000-0000-00007A000000}"/>
    <cellStyle name="?_TMS SCHEDULE(JUN) 1JUNE UPDATE_SVT东南亚线" xfId="124" xr:uid="{00000000-0005-0000-0000-00007B000000}"/>
    <cellStyle name="?_TMS SCHEDULE(JUN)_SVT东南亚线" xfId="125" xr:uid="{00000000-0005-0000-0000-00007C000000}"/>
    <cellStyle name="?_TMS SCHEDULE(NOV)" xfId="126" xr:uid="{00000000-0005-0000-0000-00007D000000}"/>
    <cellStyle name="?_TMS SCHEDULE(NOV)_SVT东南亚线" xfId="127" xr:uid="{00000000-0005-0000-0000-00007E000000}"/>
    <cellStyle name="?_TMS SCHEDULE(OCT)" xfId="128" xr:uid="{00000000-0005-0000-0000-00007F000000}"/>
    <cellStyle name="?_TMS SCHEDULE(OCT)_SVT东南亚线" xfId="129" xr:uid="{00000000-0005-0000-0000-000080000000}"/>
    <cellStyle name="?_TMS SCHEDULE(SEP)" xfId="130" xr:uid="{00000000-0005-0000-0000-000081000000}"/>
    <cellStyle name="?_TMS SCHEDULE(SEP) update Sep 7" xfId="131" xr:uid="{00000000-0005-0000-0000-000082000000}"/>
    <cellStyle name="?_TMS SCHEDULE(SEP) update Sep 7_SVT东南亚线" xfId="132" xr:uid="{00000000-0005-0000-0000-000083000000}"/>
    <cellStyle name="?_TMS SCHEDULE(SEP)_SVT东南亚线" xfId="133" xr:uid="{00000000-0005-0000-0000-000084000000}"/>
    <cellStyle name="?_TMS Schedule-NOV" xfId="134" xr:uid="{00000000-0005-0000-0000-000085000000}"/>
    <cellStyle name="?_TMS Schedule-NOV_SVT东南亚线" xfId="135" xr:uid="{00000000-0005-0000-0000-000086000000}"/>
    <cellStyle name="?_TSC SCHEDULE(APR)" xfId="136" xr:uid="{00000000-0005-0000-0000-000087000000}"/>
    <cellStyle name="?_TSC SCHEDULE(APR)_SVT东南亚线" xfId="137" xr:uid="{00000000-0005-0000-0000-000088000000}"/>
    <cellStyle name="?_TSC SCHEDULE(July)" xfId="138" xr:uid="{00000000-0005-0000-0000-000089000000}"/>
    <cellStyle name="?_TSC SCHEDULE(July)_SVT东南亚线" xfId="139" xr:uid="{00000000-0005-0000-0000-00008A000000}"/>
    <cellStyle name="?_TSC SCHEDULE(MAR)" xfId="140" xr:uid="{00000000-0005-0000-0000-00008B000000}"/>
    <cellStyle name="?_TSC SCHEDULE(MAR)_SVT东南亚线" xfId="141" xr:uid="{00000000-0005-0000-0000-00008C000000}"/>
    <cellStyle name="?_TSC SCHEDULE(MAY)" xfId="142" xr:uid="{00000000-0005-0000-0000-00008D000000}"/>
    <cellStyle name="?_TSC SCHEDULE(MAY)_SVT东南亚线" xfId="143" xr:uid="{00000000-0005-0000-0000-00008E000000}"/>
    <cellStyle name="_AMI - Schedule for PIL Schedule team" xfId="144" xr:uid="{00000000-0005-0000-0000-00008F000000}"/>
    <cellStyle name="_AMI - Schedule for PIL Schedule team_SVT东南亚线" xfId="145" xr:uid="{00000000-0005-0000-0000-000090000000}"/>
    <cellStyle name="_AMI LTS" xfId="146" xr:uid="{00000000-0005-0000-0000-000091000000}"/>
    <cellStyle name="_AMI LTS NEW SLOW STEAM" xfId="147" xr:uid="{00000000-0005-0000-0000-000092000000}"/>
    <cellStyle name="_AMI LTS NEW SLOW STEAM_SVT东南亚线" xfId="148" xr:uid="{00000000-0005-0000-0000-000093000000}"/>
    <cellStyle name="_AMI LTS_SVT东南亚线" xfId="149" xr:uid="{00000000-0005-0000-0000-000094000000}"/>
    <cellStyle name="_ASA_updated 17Jan2012" xfId="150" xr:uid="{00000000-0005-0000-0000-000095000000}"/>
    <cellStyle name="_ASA_updated 17Jan2012_SVT东南亚线" xfId="151" xr:uid="{00000000-0005-0000-0000-000096000000}"/>
    <cellStyle name="_Bunker-Slot Cost Feb 2012" xfId="152" xr:uid="{00000000-0005-0000-0000-000097000000}"/>
    <cellStyle name="_Bunker-Slot Cost Feb 2012_SVT东南亚线" xfId="153" xr:uid="{00000000-0005-0000-0000-000098000000}"/>
    <cellStyle name="_Bunker-Slot Cost June 2012" xfId="154" xr:uid="{00000000-0005-0000-0000-000099000000}"/>
    <cellStyle name="_Bunker-Slot Cost June 2012_SVT东南亚线" xfId="155" xr:uid="{00000000-0005-0000-0000-00009A000000}"/>
    <cellStyle name="_CBF KOTA HAKIM341" xfId="156" xr:uid="{00000000-0005-0000-0000-00009B000000}"/>
    <cellStyle name="_CBF KOTA HAKIM341_~2680188" xfId="157" xr:uid="{00000000-0005-0000-0000-00009C000000}"/>
    <cellStyle name="_CBF KOTA HAKIM341_~2680188_SVT东南亚线" xfId="158" xr:uid="{00000000-0005-0000-0000-00009D000000}"/>
    <cellStyle name="_CBF KOTA HAKIM341_AM2 LTS WEEK 37" xfId="159" xr:uid="{00000000-0005-0000-0000-00009E000000}"/>
    <cellStyle name="_CBF KOTA HAKIM341_AM2 LTS WEEK 37_ky services" xfId="160" xr:uid="{00000000-0005-0000-0000-00009F000000}"/>
    <cellStyle name="_CBF KOTA HAKIM341_AM2 LTS WEEK 37_ky services_SVT东南亚线" xfId="161" xr:uid="{00000000-0005-0000-0000-0000A0000000}"/>
    <cellStyle name="_CBF KOTA HAKIM341_AM2 LTS WEEK 37_LTS week 34" xfId="162" xr:uid="{00000000-0005-0000-0000-0000A1000000}"/>
    <cellStyle name="_CBF KOTA HAKIM341_AM2 LTS WEEK 37_LTS week 34_~4179906" xfId="163" xr:uid="{00000000-0005-0000-0000-0000A2000000}"/>
    <cellStyle name="_CBF KOTA HAKIM341_AM2 LTS WEEK 37_LTS week 34_AMI LTS WK 44 fornightly service" xfId="164" xr:uid="{00000000-0005-0000-0000-0000A3000000}"/>
    <cellStyle name="_CBF KOTA HAKIM341_AM2 LTS WEEK 37_LTS week 34_ASW LTS" xfId="165" xr:uid="{00000000-0005-0000-0000-0000A4000000}"/>
    <cellStyle name="_CBF KOTA HAKIM341_AM2 LTS WEEK 37_LTS week 34_ASW LTS_~4179906" xfId="166" xr:uid="{00000000-0005-0000-0000-0000A5000000}"/>
    <cellStyle name="_CBF KOTA HAKIM341_AM2 LTS WEEK 37_LTS week 34_ASW LTS_ASW WK31" xfId="167" xr:uid="{00000000-0005-0000-0000-0000A6000000}"/>
    <cellStyle name="_CBF KOTA HAKIM341_AM2 LTS WEEK 37_LTS week 34_ASW LTS_ASW WK31_~4179906" xfId="168" xr:uid="{00000000-0005-0000-0000-0000A7000000}"/>
    <cellStyle name="_CBF KOTA HAKIM341_AM2 LTS WEEK 37_LTS week 34_ASW LTS_LTS wk 34" xfId="169" xr:uid="{00000000-0005-0000-0000-0000A8000000}"/>
    <cellStyle name="_CBF KOTA HAKIM341_AM2 LTS WEEK 37_LTS week 34_CCS LTS" xfId="170" xr:uid="{00000000-0005-0000-0000-0000A9000000}"/>
    <cellStyle name="_CBF KOTA HAKIM341_AM2 LTS WEEK 37_LTS week 34_CCS LTS_SVT东南亚线" xfId="171" xr:uid="{00000000-0005-0000-0000-0000AA000000}"/>
    <cellStyle name="_CBF KOTA HAKIM341_AM2 LTS WEEK 37_LTS week 34_LTS WEEK 41 Revised NZS" xfId="172" xr:uid="{00000000-0005-0000-0000-0000AB000000}"/>
    <cellStyle name="_CBF KOTA HAKIM341_AM2 LTS WEEK 37_LTS week 34_LTS WEEK 41 Revised NZS_SVT东南亚线" xfId="173" xr:uid="{00000000-0005-0000-0000-0000AC000000}"/>
    <cellStyle name="_CBF KOTA HAKIM341_AM2 LTS WEEK 37_LTS week 34_LTS WEEK 52 - WA" xfId="174" xr:uid="{00000000-0005-0000-0000-0000AD000000}"/>
    <cellStyle name="_CBF KOTA HAKIM341_AM2 LTS WEEK 37_LTS week 34_LTS WEEK 52 - WA_~4179906" xfId="175" xr:uid="{00000000-0005-0000-0000-0000AE000000}"/>
    <cellStyle name="_CBF KOTA HAKIM341_AM2 LTS WEEK 37_LTS week 34_LTS wk44" xfId="176" xr:uid="{00000000-0005-0000-0000-0000AF000000}"/>
    <cellStyle name="_CBF KOTA HAKIM341_AM2 LTS WEEK 37_LTS week 34_LTS wk44_~4179906" xfId="177" xr:uid="{00000000-0005-0000-0000-0000B0000000}"/>
    <cellStyle name="_CBF KOTA HAKIM341_AM2 LTS WEEK 37_LTS week 34_LTS wk44_AMI LTS WK 44 fornightly service" xfId="178" xr:uid="{00000000-0005-0000-0000-0000B1000000}"/>
    <cellStyle name="_CBF KOTA HAKIM341_AM2 LTS WEEK 37_LTS week 34_LTS wk44_ASW WK31" xfId="179" xr:uid="{00000000-0005-0000-0000-0000B2000000}"/>
    <cellStyle name="_CBF KOTA HAKIM341_AM2 LTS WEEK 37_LTS week 34_LTS wk44_ASW WK31_~4179906" xfId="180" xr:uid="{00000000-0005-0000-0000-0000B3000000}"/>
    <cellStyle name="_CBF KOTA HAKIM341_AM2 LTS WEEK 37_LTS week 34_LTS wk44_LTS wk 34" xfId="181" xr:uid="{00000000-0005-0000-0000-0000B4000000}"/>
    <cellStyle name="_CBF KOTA HAKIM341_AM2 LTS WEEK 37_LTS week 34_LTS wk44_PIL LTS WEEK 16 NIGEL" xfId="182" xr:uid="{00000000-0005-0000-0000-0000B5000000}"/>
    <cellStyle name="_CBF KOTA HAKIM341_AM2 LTS WEEK 37_LTS week 34_LTS wk44_PIL LTS WEEK 52 - NIGEL" xfId="183" xr:uid="{00000000-0005-0000-0000-0000B6000000}"/>
    <cellStyle name="_CBF KOTA HAKIM341_AM2 LTS WEEK 37_LTS week 34_LTS wk44_RSS 9 VSL LTS JAN RUN" xfId="184" xr:uid="{00000000-0005-0000-0000-0000B7000000}"/>
    <cellStyle name="_CBF KOTA HAKIM341_AM2 LTS WEEK 37_LTS week 34_LTS wk44_RSS 9 VSL LTS JAN RUN_~4179906" xfId="185" xr:uid="{00000000-0005-0000-0000-0000B8000000}"/>
    <cellStyle name="_CBF KOTA HAKIM341_AM2 LTS WEEK 37_LTS week 34_LTS wk44_SVT东南亚线" xfId="186" xr:uid="{00000000-0005-0000-0000-0000B9000000}"/>
    <cellStyle name="_CBF KOTA HAKIM341_AM2 LTS WEEK 37_LTS week 34_LTS wk44_WAF WK 24" xfId="187" xr:uid="{00000000-0005-0000-0000-0000BA000000}"/>
    <cellStyle name="_CBF KOTA HAKIM341_AM2 LTS WEEK 37_LTS week 34_MZS 52" xfId="188" xr:uid="{00000000-0005-0000-0000-0000BB000000}"/>
    <cellStyle name="_CBF KOTA HAKIM341_AM2 LTS WEEK 37_LTS week 34_PIL LTS WEEK 16 NIGEL" xfId="189" xr:uid="{00000000-0005-0000-0000-0000BC000000}"/>
    <cellStyle name="_CBF KOTA HAKIM341_AM2 LTS WEEK 37_LTS week 34_PIL LTS WEEK 52 - NIGEL" xfId="190" xr:uid="{00000000-0005-0000-0000-0000BD000000}"/>
    <cellStyle name="_CBF KOTA HAKIM341_AM2 LTS WEEK 37_LTS week 34_SVT东南亚线" xfId="191" xr:uid="{00000000-0005-0000-0000-0000BE000000}"/>
    <cellStyle name="_CBF KOTA HAKIM341_AM2 LTS WEEK 37_LTS week 34_SW3 52" xfId="192" xr:uid="{00000000-0005-0000-0000-0000BF000000}"/>
    <cellStyle name="_CBF KOTA HAKIM341_AM2 LTS WEEK 37_LTS week 34_TJ Services - WK 1516" xfId="193" xr:uid="{00000000-0005-0000-0000-0000C0000000}"/>
    <cellStyle name="_CBF KOTA HAKIM341_AM2 LTS WEEK 37_LTS week 34_TJ Services - WK 44" xfId="194" xr:uid="{00000000-0005-0000-0000-0000C1000000}"/>
    <cellStyle name="_CBF KOTA HAKIM341_AM2 LTS WEEK 37_LTS week 34_WAF WK 24" xfId="195" xr:uid="{00000000-0005-0000-0000-0000C2000000}"/>
    <cellStyle name="_CBF KOTA HAKIM341_AM2 LTS WEEK 37_LTS week23" xfId="196" xr:uid="{00000000-0005-0000-0000-0000C3000000}"/>
    <cellStyle name="_CBF KOTA HAKIM341_AM2 LTS WEEK 37_LTS week23_~4179906" xfId="197" xr:uid="{00000000-0005-0000-0000-0000C4000000}"/>
    <cellStyle name="_CBF KOTA HAKIM341_AM2 LTS WEEK 37_LTS week23_AMI LTS WK 44 fornightly service" xfId="198" xr:uid="{00000000-0005-0000-0000-0000C5000000}"/>
    <cellStyle name="_CBF KOTA HAKIM341_AM2 LTS WEEK 37_LTS week23_ASW LTS" xfId="199" xr:uid="{00000000-0005-0000-0000-0000C6000000}"/>
    <cellStyle name="_CBF KOTA HAKIM341_AM2 LTS WEEK 37_LTS week23_ASW LTS_~4179906" xfId="200" xr:uid="{00000000-0005-0000-0000-0000C7000000}"/>
    <cellStyle name="_CBF KOTA HAKIM341_AM2 LTS WEEK 37_LTS week23_ASW LTS_ASW WK31" xfId="201" xr:uid="{00000000-0005-0000-0000-0000C8000000}"/>
    <cellStyle name="_CBF KOTA HAKIM341_AM2 LTS WEEK 37_LTS week23_ASW LTS_ASW WK31_~4179906" xfId="202" xr:uid="{00000000-0005-0000-0000-0000C9000000}"/>
    <cellStyle name="_CBF KOTA HAKIM341_AM2 LTS WEEK 37_LTS week23_ASW LTS_LTS wk 34" xfId="203" xr:uid="{00000000-0005-0000-0000-0000CA000000}"/>
    <cellStyle name="_CBF KOTA HAKIM341_AM2 LTS WEEK 37_LTS week23_CCS LTS" xfId="204" xr:uid="{00000000-0005-0000-0000-0000CB000000}"/>
    <cellStyle name="_CBF KOTA HAKIM341_AM2 LTS WEEK 37_LTS week23_CCS LTS_SVT东南亚线" xfId="205" xr:uid="{00000000-0005-0000-0000-0000CC000000}"/>
    <cellStyle name="_CBF KOTA HAKIM341_AM2 LTS WEEK 37_LTS week23_LTS WEEK 41 Revised NZS" xfId="206" xr:uid="{00000000-0005-0000-0000-0000CD000000}"/>
    <cellStyle name="_CBF KOTA HAKIM341_AM2 LTS WEEK 37_LTS week23_LTS WEEK 41 Revised NZS_SVT东南亚线" xfId="207" xr:uid="{00000000-0005-0000-0000-0000CE000000}"/>
    <cellStyle name="_CBF KOTA HAKIM341_AM2 LTS WEEK 37_LTS week23_LTS WEEK 52 - WA" xfId="208" xr:uid="{00000000-0005-0000-0000-0000CF000000}"/>
    <cellStyle name="_CBF KOTA HAKIM341_AM2 LTS WEEK 37_LTS week23_LTS WEEK 52 - WA_~4179906" xfId="209" xr:uid="{00000000-0005-0000-0000-0000D0000000}"/>
    <cellStyle name="_CBF KOTA HAKIM341_AM2 LTS WEEK 37_LTS week23_LTS wk44" xfId="210" xr:uid="{00000000-0005-0000-0000-0000D1000000}"/>
    <cellStyle name="_CBF KOTA HAKIM341_AM2 LTS WEEK 37_LTS week23_LTS wk44_~4179906" xfId="211" xr:uid="{00000000-0005-0000-0000-0000D2000000}"/>
    <cellStyle name="_CBF KOTA HAKIM341_AM2 LTS WEEK 37_LTS week23_LTS wk44_AMI LTS WK 44 fornightly service" xfId="212" xr:uid="{00000000-0005-0000-0000-0000D3000000}"/>
    <cellStyle name="_CBF KOTA HAKIM341_AM2 LTS WEEK 37_LTS week23_LTS wk44_ASW WK31" xfId="213" xr:uid="{00000000-0005-0000-0000-0000D4000000}"/>
    <cellStyle name="_CBF KOTA HAKIM341_AM2 LTS WEEK 37_LTS week23_LTS wk44_ASW WK31_~4179906" xfId="214" xr:uid="{00000000-0005-0000-0000-0000D5000000}"/>
    <cellStyle name="_CBF KOTA HAKIM341_AM2 LTS WEEK 37_LTS week23_LTS wk44_LTS wk 34" xfId="215" xr:uid="{00000000-0005-0000-0000-0000D6000000}"/>
    <cellStyle name="_CBF KOTA HAKIM341_AM2 LTS WEEK 37_LTS week23_LTS wk44_PIL LTS WEEK 16 NIGEL" xfId="216" xr:uid="{00000000-0005-0000-0000-0000D7000000}"/>
    <cellStyle name="_CBF KOTA HAKIM341_AM2 LTS WEEK 37_LTS week23_LTS wk44_PIL LTS WEEK 52 - NIGEL" xfId="217" xr:uid="{00000000-0005-0000-0000-0000D8000000}"/>
    <cellStyle name="_CBF KOTA HAKIM341_AM2 LTS WEEK 37_LTS week23_LTS wk44_RSS 9 VSL LTS JAN RUN" xfId="218" xr:uid="{00000000-0005-0000-0000-0000D9000000}"/>
    <cellStyle name="_CBF KOTA HAKIM341_AM2 LTS WEEK 37_LTS week23_LTS wk44_RSS 9 VSL LTS JAN RUN_~4179906" xfId="219" xr:uid="{00000000-0005-0000-0000-0000DA000000}"/>
    <cellStyle name="_CBF KOTA HAKIM341_AM2 LTS WEEK 37_LTS week23_LTS wk44_SVT东南亚线" xfId="220" xr:uid="{00000000-0005-0000-0000-0000DB000000}"/>
    <cellStyle name="_CBF KOTA HAKIM341_AM2 LTS WEEK 37_LTS week23_LTS wk44_WAF WK 24" xfId="221" xr:uid="{00000000-0005-0000-0000-0000DC000000}"/>
    <cellStyle name="_CBF KOTA HAKIM341_AM2 LTS WEEK 37_LTS week23_MZS 52" xfId="222" xr:uid="{00000000-0005-0000-0000-0000DD000000}"/>
    <cellStyle name="_CBF KOTA HAKIM341_AM2 LTS WEEK 37_LTS week23_PIL LTS WEEK 10- WAN" xfId="223" xr:uid="{00000000-0005-0000-0000-0000DE000000}"/>
    <cellStyle name="_CBF KOTA HAKIM341_AM2 LTS WEEK 37_LTS week23_PIL LTS WEEK 16 NIGEL" xfId="224" xr:uid="{00000000-0005-0000-0000-0000DF000000}"/>
    <cellStyle name="_CBF KOTA HAKIM341_AM2 LTS WEEK 37_LTS week23_PIL LTS WEEK 35" xfId="225" xr:uid="{00000000-0005-0000-0000-0000E0000000}"/>
    <cellStyle name="_CBF KOTA HAKIM341_AM2 LTS WEEK 37_LTS week23_PIL LTS WEEK 35_~4179906" xfId="226" xr:uid="{00000000-0005-0000-0000-0000E1000000}"/>
    <cellStyle name="_CBF KOTA HAKIM341_AM2 LTS WEEK 37_LTS week23_PIL LTS WEEK 35_CCS LTS" xfId="227" xr:uid="{00000000-0005-0000-0000-0000E2000000}"/>
    <cellStyle name="_CBF KOTA HAKIM341_AM2 LTS WEEK 37_LTS week23_PIL LTS WEEK 35_CCS LTS_SVT东南亚线" xfId="228" xr:uid="{00000000-0005-0000-0000-0000E3000000}"/>
    <cellStyle name="_CBF KOTA HAKIM341_AM2 LTS WEEK 37_LTS week23_PIL LTS WEEK 35_LTS WEEK 41 Revised NZS" xfId="229" xr:uid="{00000000-0005-0000-0000-0000E4000000}"/>
    <cellStyle name="_CBF KOTA HAKIM341_AM2 LTS WEEK 37_LTS week23_PIL LTS WEEK 35_LTS WEEK 41 Revised NZS_SVT东南亚线" xfId="230" xr:uid="{00000000-0005-0000-0000-0000E5000000}"/>
    <cellStyle name="_CBF KOTA HAKIM341_AM2 LTS WEEK 37_LTS week23_PIL LTS WEEK 35_MZS 52" xfId="231" xr:uid="{00000000-0005-0000-0000-0000E6000000}"/>
    <cellStyle name="_CBF KOTA HAKIM341_AM2 LTS WEEK 37_LTS week23_PIL LTS WEEK 35_PIL LTS WEEK 16 NIGEL" xfId="232" xr:uid="{00000000-0005-0000-0000-0000E7000000}"/>
    <cellStyle name="_CBF KOTA HAKIM341_AM2 LTS WEEK 37_LTS week23_PIL LTS WEEK 35_PIL LTS WEEK 52 - NIGEL" xfId="233" xr:uid="{00000000-0005-0000-0000-0000E8000000}"/>
    <cellStyle name="_CBF KOTA HAKIM341_AM2 LTS WEEK 37_LTS week23_PIL LTS WEEK 35_SVT东南亚线" xfId="234" xr:uid="{00000000-0005-0000-0000-0000E9000000}"/>
    <cellStyle name="_CBF KOTA HAKIM341_AM2 LTS WEEK 37_LTS week23_PIL LTS WEEK 35_SW3 52" xfId="235" xr:uid="{00000000-0005-0000-0000-0000EA000000}"/>
    <cellStyle name="_CBF KOTA HAKIM341_AM2 LTS WEEK 37_LTS week23_PIL LTS WEEK 35_TJ Services - WK 1516" xfId="236" xr:uid="{00000000-0005-0000-0000-0000EB000000}"/>
    <cellStyle name="_CBF KOTA HAKIM341_AM2 LTS WEEK 37_LTS week23_PIL LTS WEEK 35_TJ Services - WK 44" xfId="237" xr:uid="{00000000-0005-0000-0000-0000EC000000}"/>
    <cellStyle name="_CBF KOTA HAKIM341_AM2 LTS WEEK 37_LTS week23_PIL LTS WEEK 44" xfId="238" xr:uid="{00000000-0005-0000-0000-0000ED000000}"/>
    <cellStyle name="_CBF KOTA HAKIM341_AM2 LTS WEEK 37_LTS week23_PIL LTS WEEK 52 - NIGEL" xfId="239" xr:uid="{00000000-0005-0000-0000-0000EE000000}"/>
    <cellStyle name="_CBF KOTA HAKIM341_AM2 LTS WEEK 37_LTS week23_PIL LTS WEEK 52 - WAN" xfId="240" xr:uid="{00000000-0005-0000-0000-0000EF000000}"/>
    <cellStyle name="_CBF KOTA HAKIM341_AM2 LTS WEEK 37_LTS week23_SVT东南亚线" xfId="241" xr:uid="{00000000-0005-0000-0000-0000F0000000}"/>
    <cellStyle name="_CBF KOTA HAKIM341_AM2 LTS WEEK 37_LTS week23_SW3 52" xfId="242" xr:uid="{00000000-0005-0000-0000-0000F1000000}"/>
    <cellStyle name="_CBF KOTA HAKIM341_AM2 LTS WEEK 37_LTS week23_TJ Services - WK 1516" xfId="243" xr:uid="{00000000-0005-0000-0000-0000F2000000}"/>
    <cellStyle name="_CBF KOTA HAKIM341_AM2 LTS WEEK 37_LTS week23_TJ Services - WK 44" xfId="244" xr:uid="{00000000-0005-0000-0000-0000F3000000}"/>
    <cellStyle name="_CBF KOTA HAKIM341_AM2 LTS WEEK 37_LTS week23_WAF WK 24" xfId="245" xr:uid="{00000000-0005-0000-0000-0000F4000000}"/>
    <cellStyle name="_CBF KOTA HAKIM341_AM2 LTS WEEK 37_LTS week26" xfId="246" xr:uid="{00000000-0005-0000-0000-0000F5000000}"/>
    <cellStyle name="_CBF KOTA HAKIM341_AM2 LTS WEEK 37_LTS week26_~4179906" xfId="247" xr:uid="{00000000-0005-0000-0000-0000F6000000}"/>
    <cellStyle name="_CBF KOTA HAKIM341_AM2 LTS WEEK 37_LTS week26_CCS LTS" xfId="248" xr:uid="{00000000-0005-0000-0000-0000F7000000}"/>
    <cellStyle name="_CBF KOTA HAKIM341_AM2 LTS WEEK 37_LTS week26_CCS LTS_SVT东南亚线" xfId="249" xr:uid="{00000000-0005-0000-0000-0000F8000000}"/>
    <cellStyle name="_CBF KOTA HAKIM341_AM2 LTS WEEK 37_LTS week26_LTS WEEK 41 Revised NZS" xfId="250" xr:uid="{00000000-0005-0000-0000-0000F9000000}"/>
    <cellStyle name="_CBF KOTA HAKIM341_AM2 LTS WEEK 37_LTS week26_LTS WEEK 41 Revised NZS_SVT东南亚线" xfId="251" xr:uid="{00000000-0005-0000-0000-0000FA000000}"/>
    <cellStyle name="_CBF KOTA HAKIM341_AM2 LTS WEEK 37_LTS week26_MZS 52" xfId="252" xr:uid="{00000000-0005-0000-0000-0000FB000000}"/>
    <cellStyle name="_CBF KOTA HAKIM341_AM2 LTS WEEK 37_LTS week26_PIL LTS WEEK 10- WAN" xfId="253" xr:uid="{00000000-0005-0000-0000-0000FC000000}"/>
    <cellStyle name="_CBF KOTA HAKIM341_AM2 LTS WEEK 37_LTS week26_PIL LTS WEEK 16 NIGEL" xfId="254" xr:uid="{00000000-0005-0000-0000-0000FD000000}"/>
    <cellStyle name="_CBF KOTA HAKIM341_AM2 LTS WEEK 37_LTS week26_PIL LTS WEEK 44" xfId="255" xr:uid="{00000000-0005-0000-0000-0000FE000000}"/>
    <cellStyle name="_CBF KOTA HAKIM341_AM2 LTS WEEK 37_LTS week26_PIL LTS WEEK 52 - NIGEL" xfId="256" xr:uid="{00000000-0005-0000-0000-0000FF000000}"/>
    <cellStyle name="_CBF KOTA HAKIM341_AM2 LTS WEEK 37_LTS week26_PIL LTS WEEK 52 - WAN" xfId="257" xr:uid="{00000000-0005-0000-0000-000000010000}"/>
    <cellStyle name="_CBF KOTA HAKIM341_AM2 LTS WEEK 37_LTS week26_SVT东南亚线" xfId="258" xr:uid="{00000000-0005-0000-0000-000001010000}"/>
    <cellStyle name="_CBF KOTA HAKIM341_AM2 LTS WEEK 37_LTS week26_SW3 52" xfId="259" xr:uid="{00000000-0005-0000-0000-000002010000}"/>
    <cellStyle name="_CBF KOTA HAKIM341_AM2 LTS WEEK 37_LTS week26_TJ Services - WK 1516" xfId="260" xr:uid="{00000000-0005-0000-0000-000003010000}"/>
    <cellStyle name="_CBF KOTA HAKIM341_AM2 LTS WEEK 37_LTS week26_TJ Services - WK 44" xfId="261" xr:uid="{00000000-0005-0000-0000-000004010000}"/>
    <cellStyle name="_CBF KOTA HAKIM341_AM2 LTS WEEK 37_MZS" xfId="262" xr:uid="{00000000-0005-0000-0000-000005010000}"/>
    <cellStyle name="_CBF KOTA HAKIM341_AM2 LTS WEEK 37_MZS_SVT东南亚线" xfId="263" xr:uid="{00000000-0005-0000-0000-000006010000}"/>
    <cellStyle name="_CBF KOTA HAKIM341_AM2 LTS WEEK 37_PIL LTS WEEK 01 (full)" xfId="264" xr:uid="{00000000-0005-0000-0000-000007010000}"/>
    <cellStyle name="_CBF KOTA HAKIM341_AM2 LTS WEEK 37_PIL LTS WEEK 01 (full)_ky services" xfId="265" xr:uid="{00000000-0005-0000-0000-000008010000}"/>
    <cellStyle name="_CBF KOTA HAKIM341_AM2 LTS WEEK 37_PIL LTS WEEK 01 (full)_ky services_SVT东南亚线" xfId="266" xr:uid="{00000000-0005-0000-0000-000009010000}"/>
    <cellStyle name="_CBF KOTA HAKIM341_AM2 LTS WEEK 37_PIL LTS WEEK 01 (full)_LTS week 34" xfId="267" xr:uid="{00000000-0005-0000-0000-00000A010000}"/>
    <cellStyle name="_CBF KOTA HAKIM341_AM2 LTS WEEK 37_PIL LTS WEEK 01 (full)_LTS week 34_~4179906" xfId="268" xr:uid="{00000000-0005-0000-0000-00000B010000}"/>
    <cellStyle name="_CBF KOTA HAKIM341_AM2 LTS WEEK 37_PIL LTS WEEK 01 (full)_LTS week 34_AMI LTS WK 44 fornightly service" xfId="269" xr:uid="{00000000-0005-0000-0000-00000C010000}"/>
    <cellStyle name="_CBF KOTA HAKIM341_AM2 LTS WEEK 37_PIL LTS WEEK 01 (full)_LTS week 34_ASW LTS" xfId="270" xr:uid="{00000000-0005-0000-0000-00000D010000}"/>
    <cellStyle name="_CBF KOTA HAKIM341_AM2 LTS WEEK 37_PIL LTS WEEK 01 (full)_LTS week 34_ASW LTS_~4179906" xfId="271" xr:uid="{00000000-0005-0000-0000-00000E010000}"/>
    <cellStyle name="_CBF KOTA HAKIM341_AM2 LTS WEEK 37_PIL LTS WEEK 01 (full)_LTS week 34_ASW LTS_ASW WK31" xfId="272" xr:uid="{00000000-0005-0000-0000-00000F010000}"/>
    <cellStyle name="_CBF KOTA HAKIM341_AM2 LTS WEEK 37_PIL LTS WEEK 01 (full)_LTS week 34_ASW LTS_ASW WK31_~4179906" xfId="273" xr:uid="{00000000-0005-0000-0000-000010010000}"/>
    <cellStyle name="_CBF KOTA HAKIM341_AM2 LTS WEEK 37_PIL LTS WEEK 01 (full)_LTS week 34_ASW LTS_LTS wk 34" xfId="274" xr:uid="{00000000-0005-0000-0000-000011010000}"/>
    <cellStyle name="_CBF KOTA HAKIM341_AM2 LTS WEEK 37_PIL LTS WEEK 01 (full)_LTS week 34_CCS LTS" xfId="275" xr:uid="{00000000-0005-0000-0000-000012010000}"/>
    <cellStyle name="_CBF KOTA HAKIM341_AM2 LTS WEEK 37_PIL LTS WEEK 01 (full)_LTS week 34_CCS LTS_SVT东南亚线" xfId="276" xr:uid="{00000000-0005-0000-0000-000013010000}"/>
    <cellStyle name="_CBF KOTA HAKIM341_AM2 LTS WEEK 37_PIL LTS WEEK 01 (full)_LTS week 34_LTS WEEK 41 Revised NZS" xfId="277" xr:uid="{00000000-0005-0000-0000-000014010000}"/>
    <cellStyle name="_CBF KOTA HAKIM341_AM2 LTS WEEK 37_PIL LTS WEEK 01 (full)_LTS week 34_LTS WEEK 41 Revised NZS_SVT东南亚线" xfId="278" xr:uid="{00000000-0005-0000-0000-000015010000}"/>
    <cellStyle name="_CBF KOTA HAKIM341_AM2 LTS WEEK 37_PIL LTS WEEK 01 (full)_LTS week 34_LTS WEEK 52 - WA" xfId="279" xr:uid="{00000000-0005-0000-0000-000016010000}"/>
    <cellStyle name="_CBF KOTA HAKIM341_AM2 LTS WEEK 37_PIL LTS WEEK 01 (full)_LTS week 34_LTS WEEK 52 - WA_~4179906" xfId="280" xr:uid="{00000000-0005-0000-0000-000017010000}"/>
    <cellStyle name="_CBF KOTA HAKIM341_AM2 LTS WEEK 37_PIL LTS WEEK 01 (full)_LTS week 34_LTS wk44" xfId="281" xr:uid="{00000000-0005-0000-0000-000018010000}"/>
    <cellStyle name="_CBF KOTA HAKIM341_AM2 LTS WEEK 37_PIL LTS WEEK 01 (full)_LTS week 34_LTS wk44_~4179906" xfId="282" xr:uid="{00000000-0005-0000-0000-000019010000}"/>
    <cellStyle name="_CBF KOTA HAKIM341_AM2 LTS WEEK 37_PIL LTS WEEK 01 (full)_LTS week 34_LTS wk44_AMI LTS WK 44 fornightly service" xfId="283" xr:uid="{00000000-0005-0000-0000-00001A010000}"/>
    <cellStyle name="_CBF KOTA HAKIM341_AM2 LTS WEEK 37_PIL LTS WEEK 01 (full)_LTS week 34_LTS wk44_ASW WK31" xfId="284" xr:uid="{00000000-0005-0000-0000-00001B010000}"/>
    <cellStyle name="_CBF KOTA HAKIM341_AM2 LTS WEEK 37_PIL LTS WEEK 01 (full)_LTS week 34_LTS wk44_ASW WK31_~4179906" xfId="285" xr:uid="{00000000-0005-0000-0000-00001C010000}"/>
    <cellStyle name="_CBF KOTA HAKIM341_AM2 LTS WEEK 37_PIL LTS WEEK 01 (full)_LTS week 34_LTS wk44_LTS wk 34" xfId="286" xr:uid="{00000000-0005-0000-0000-00001D010000}"/>
    <cellStyle name="_CBF KOTA HAKIM341_AM2 LTS WEEK 37_PIL LTS WEEK 01 (full)_LTS week 34_LTS wk44_PIL LTS WEEK 16 NIGEL" xfId="287" xr:uid="{00000000-0005-0000-0000-00001E010000}"/>
    <cellStyle name="_CBF KOTA HAKIM341_AM2 LTS WEEK 37_PIL LTS WEEK 01 (full)_LTS week 34_LTS wk44_PIL LTS WEEK 52 - NIGEL" xfId="288" xr:uid="{00000000-0005-0000-0000-00001F010000}"/>
    <cellStyle name="_CBF KOTA HAKIM341_AM2 LTS WEEK 37_PIL LTS WEEK 01 (full)_LTS week 34_LTS wk44_RSS 9 VSL LTS JAN RUN" xfId="289" xr:uid="{00000000-0005-0000-0000-000020010000}"/>
    <cellStyle name="_CBF KOTA HAKIM341_AM2 LTS WEEK 37_PIL LTS WEEK 01 (full)_LTS week 34_LTS wk44_RSS 9 VSL LTS JAN RUN_~4179906" xfId="290" xr:uid="{00000000-0005-0000-0000-000021010000}"/>
    <cellStyle name="_CBF KOTA HAKIM341_AM2 LTS WEEK 37_PIL LTS WEEK 01 (full)_LTS week 34_LTS wk44_SVT东南亚线" xfId="291" xr:uid="{00000000-0005-0000-0000-000022010000}"/>
    <cellStyle name="_CBF KOTA HAKIM341_AM2 LTS WEEK 37_PIL LTS WEEK 01 (full)_LTS week 34_LTS wk44_WAF WK 24" xfId="292" xr:uid="{00000000-0005-0000-0000-000023010000}"/>
    <cellStyle name="_CBF KOTA HAKIM341_AM2 LTS WEEK 37_PIL LTS WEEK 01 (full)_LTS week 34_MZS 52" xfId="293" xr:uid="{00000000-0005-0000-0000-000024010000}"/>
    <cellStyle name="_CBF KOTA HAKIM341_AM2 LTS WEEK 37_PIL LTS WEEK 01 (full)_LTS week 34_PIL LTS WEEK 16 NIGEL" xfId="294" xr:uid="{00000000-0005-0000-0000-000025010000}"/>
    <cellStyle name="_CBF KOTA HAKIM341_AM2 LTS WEEK 37_PIL LTS WEEK 01 (full)_LTS week 34_PIL LTS WEEK 52 - NIGEL" xfId="295" xr:uid="{00000000-0005-0000-0000-000026010000}"/>
    <cellStyle name="_CBF KOTA HAKIM341_AM2 LTS WEEK 37_PIL LTS WEEK 01 (full)_LTS week 34_SVT东南亚线" xfId="296" xr:uid="{00000000-0005-0000-0000-000027010000}"/>
    <cellStyle name="_CBF KOTA HAKIM341_AM2 LTS WEEK 37_PIL LTS WEEK 01 (full)_LTS week 34_SW3 52" xfId="297" xr:uid="{00000000-0005-0000-0000-000028010000}"/>
    <cellStyle name="_CBF KOTA HAKIM341_AM2 LTS WEEK 37_PIL LTS WEEK 01 (full)_LTS week 34_TJ Services - WK 1516" xfId="298" xr:uid="{00000000-0005-0000-0000-000029010000}"/>
    <cellStyle name="_CBF KOTA HAKIM341_AM2 LTS WEEK 37_PIL LTS WEEK 01 (full)_LTS week 34_TJ Services - WK 44" xfId="299" xr:uid="{00000000-0005-0000-0000-00002A010000}"/>
    <cellStyle name="_CBF KOTA HAKIM341_AM2 LTS WEEK 37_PIL LTS WEEK 01 (full)_LTS week 34_WAF WK 24" xfId="300" xr:uid="{00000000-0005-0000-0000-00002B010000}"/>
    <cellStyle name="_CBF KOTA HAKIM341_AM2 LTS WEEK 37_PIL LTS WEEK 01 (full)_LTS week23" xfId="301" xr:uid="{00000000-0005-0000-0000-00002C010000}"/>
    <cellStyle name="_CBF KOTA HAKIM341_AM2 LTS WEEK 37_PIL LTS WEEK 01 (full)_LTS week23_~4179906" xfId="302" xr:uid="{00000000-0005-0000-0000-00002D010000}"/>
    <cellStyle name="_CBF KOTA HAKIM341_AM2 LTS WEEK 37_PIL LTS WEEK 01 (full)_LTS week23_AMI LTS WK 44 fornightly service" xfId="303" xr:uid="{00000000-0005-0000-0000-00002E010000}"/>
    <cellStyle name="_CBF KOTA HAKIM341_AM2 LTS WEEK 37_PIL LTS WEEK 01 (full)_LTS week23_ASW LTS" xfId="304" xr:uid="{00000000-0005-0000-0000-00002F010000}"/>
    <cellStyle name="_CBF KOTA HAKIM341_AM2 LTS WEEK 37_PIL LTS WEEK 01 (full)_LTS week23_ASW LTS_~4179906" xfId="305" xr:uid="{00000000-0005-0000-0000-000030010000}"/>
    <cellStyle name="_CBF KOTA HAKIM341_AM2 LTS WEEK 37_PIL LTS WEEK 01 (full)_LTS week23_ASW LTS_ASW WK31" xfId="306" xr:uid="{00000000-0005-0000-0000-000031010000}"/>
    <cellStyle name="_CBF KOTA HAKIM341_AM2 LTS WEEK 37_PIL LTS WEEK 01 (full)_LTS week23_ASW LTS_ASW WK31_~4179906" xfId="307" xr:uid="{00000000-0005-0000-0000-000032010000}"/>
    <cellStyle name="_CBF KOTA HAKIM341_AM2 LTS WEEK 37_PIL LTS WEEK 01 (full)_LTS week23_ASW LTS_LTS wk 34" xfId="308" xr:uid="{00000000-0005-0000-0000-000033010000}"/>
    <cellStyle name="_CBF KOTA HAKIM341_AM2 LTS WEEK 37_PIL LTS WEEK 01 (full)_LTS week23_CCS LTS" xfId="309" xr:uid="{00000000-0005-0000-0000-000034010000}"/>
    <cellStyle name="_CBF KOTA HAKIM341_AM2 LTS WEEK 37_PIL LTS WEEK 01 (full)_LTS week23_CCS LTS_SVT东南亚线" xfId="310" xr:uid="{00000000-0005-0000-0000-000035010000}"/>
    <cellStyle name="_CBF KOTA HAKIM341_AM2 LTS WEEK 37_PIL LTS WEEK 01 (full)_LTS week23_LTS WEEK 41 Revised NZS" xfId="311" xr:uid="{00000000-0005-0000-0000-000036010000}"/>
    <cellStyle name="_CBF KOTA HAKIM341_AM2 LTS WEEK 37_PIL LTS WEEK 01 (full)_LTS week23_LTS WEEK 41 Revised NZS_SVT东南亚线" xfId="312" xr:uid="{00000000-0005-0000-0000-000037010000}"/>
    <cellStyle name="_CBF KOTA HAKIM341_AM2 LTS WEEK 37_PIL LTS WEEK 01 (full)_LTS week23_LTS WEEK 52 - WA" xfId="313" xr:uid="{00000000-0005-0000-0000-000038010000}"/>
    <cellStyle name="_CBF KOTA HAKIM341_AM2 LTS WEEK 37_PIL LTS WEEK 01 (full)_LTS week23_LTS WEEK 52 - WA_~4179906" xfId="314" xr:uid="{00000000-0005-0000-0000-000039010000}"/>
    <cellStyle name="_CBF KOTA HAKIM341_AM2 LTS WEEK 37_PIL LTS WEEK 01 (full)_LTS week23_LTS wk44" xfId="315" xr:uid="{00000000-0005-0000-0000-00003A010000}"/>
    <cellStyle name="_CBF KOTA HAKIM341_AM2 LTS WEEK 37_PIL LTS WEEK 01 (full)_LTS week23_LTS wk44_~4179906" xfId="316" xr:uid="{00000000-0005-0000-0000-00003B010000}"/>
    <cellStyle name="_CBF KOTA HAKIM341_AM2 LTS WEEK 37_PIL LTS WEEK 01 (full)_LTS week23_LTS wk44_AMI LTS WK 44 fornightly service" xfId="317" xr:uid="{00000000-0005-0000-0000-00003C010000}"/>
    <cellStyle name="_CBF KOTA HAKIM341_AM2 LTS WEEK 37_PIL LTS WEEK 01 (full)_LTS week23_LTS wk44_ASW WK31" xfId="318" xr:uid="{00000000-0005-0000-0000-00003D010000}"/>
    <cellStyle name="_CBF KOTA HAKIM341_AM2 LTS WEEK 37_PIL LTS WEEK 01 (full)_LTS week23_LTS wk44_ASW WK31_~4179906" xfId="319" xr:uid="{00000000-0005-0000-0000-00003E010000}"/>
    <cellStyle name="_CBF KOTA HAKIM341_AM2 LTS WEEK 37_PIL LTS WEEK 01 (full)_LTS week23_LTS wk44_LTS wk 34" xfId="320" xr:uid="{00000000-0005-0000-0000-00003F010000}"/>
    <cellStyle name="_CBF KOTA HAKIM341_AM2 LTS WEEK 37_PIL LTS WEEK 01 (full)_LTS week23_LTS wk44_PIL LTS WEEK 16 NIGEL" xfId="321" xr:uid="{00000000-0005-0000-0000-000040010000}"/>
    <cellStyle name="_CBF KOTA HAKIM341_AM2 LTS WEEK 37_PIL LTS WEEK 01 (full)_LTS week23_LTS wk44_PIL LTS WEEK 52 - NIGEL" xfId="322" xr:uid="{00000000-0005-0000-0000-000041010000}"/>
    <cellStyle name="_CBF KOTA HAKIM341_AM2 LTS WEEK 37_PIL LTS WEEK 01 (full)_LTS week23_LTS wk44_RSS 9 VSL LTS JAN RUN" xfId="323" xr:uid="{00000000-0005-0000-0000-000042010000}"/>
    <cellStyle name="_CBF KOTA HAKIM341_AM2 LTS WEEK 37_PIL LTS WEEK 01 (full)_LTS week23_LTS wk44_RSS 9 VSL LTS JAN RUN_~4179906" xfId="324" xr:uid="{00000000-0005-0000-0000-000043010000}"/>
    <cellStyle name="_CBF KOTA HAKIM341_AM2 LTS WEEK 37_PIL LTS WEEK 01 (full)_LTS week23_LTS wk44_SVT东南亚线" xfId="325" xr:uid="{00000000-0005-0000-0000-000044010000}"/>
    <cellStyle name="_CBF KOTA HAKIM341_AM2 LTS WEEK 37_PIL LTS WEEK 01 (full)_LTS week23_LTS wk44_WAF WK 24" xfId="326" xr:uid="{00000000-0005-0000-0000-000045010000}"/>
    <cellStyle name="_CBF KOTA HAKIM341_AM2 LTS WEEK 37_PIL LTS WEEK 01 (full)_LTS week23_MZS 52" xfId="327" xr:uid="{00000000-0005-0000-0000-000046010000}"/>
    <cellStyle name="_CBF KOTA HAKIM341_AM2 LTS WEEK 37_PIL LTS WEEK 01 (full)_LTS week23_PIL LTS WEEK 10- WAN" xfId="328" xr:uid="{00000000-0005-0000-0000-000047010000}"/>
    <cellStyle name="_CBF KOTA HAKIM341_AM2 LTS WEEK 37_PIL LTS WEEK 01 (full)_LTS week23_PIL LTS WEEK 16 NIGEL" xfId="329" xr:uid="{00000000-0005-0000-0000-000048010000}"/>
    <cellStyle name="_CBF KOTA HAKIM341_AM2 LTS WEEK 37_PIL LTS WEEK 01 (full)_LTS week23_PIL LTS WEEK 35" xfId="330" xr:uid="{00000000-0005-0000-0000-000049010000}"/>
    <cellStyle name="_CBF KOTA HAKIM341_AM2 LTS WEEK 37_PIL LTS WEEK 01 (full)_LTS week23_PIL LTS WEEK 35_~4179906" xfId="331" xr:uid="{00000000-0005-0000-0000-00004A010000}"/>
    <cellStyle name="_CBF KOTA HAKIM341_AM2 LTS WEEK 37_PIL LTS WEEK 01 (full)_LTS week23_PIL LTS WEEK 35_CCS LTS" xfId="332" xr:uid="{00000000-0005-0000-0000-00004B010000}"/>
    <cellStyle name="_CBF KOTA HAKIM341_AM2 LTS WEEK 37_PIL LTS WEEK 01 (full)_LTS week23_PIL LTS WEEK 35_CCS LTS_SVT东南亚线" xfId="333" xr:uid="{00000000-0005-0000-0000-00004C010000}"/>
    <cellStyle name="_CBF KOTA HAKIM341_AM2 LTS WEEK 37_PIL LTS WEEK 01 (full)_LTS week23_PIL LTS WEEK 35_LTS WEEK 41 Revised NZS" xfId="334" xr:uid="{00000000-0005-0000-0000-00004D010000}"/>
    <cellStyle name="_CBF KOTA HAKIM341_AM2 LTS WEEK 37_PIL LTS WEEK 01 (full)_LTS week23_PIL LTS WEEK 35_LTS WEEK 41 Revised NZS_SVT东南亚线" xfId="335" xr:uid="{00000000-0005-0000-0000-00004E010000}"/>
    <cellStyle name="_CBF KOTA HAKIM341_AM2 LTS WEEK 37_PIL LTS WEEK 01 (full)_LTS week23_PIL LTS WEEK 35_MZS 52" xfId="336" xr:uid="{00000000-0005-0000-0000-00004F010000}"/>
    <cellStyle name="_CBF KOTA HAKIM341_AM2 LTS WEEK 37_PIL LTS WEEK 01 (full)_LTS week23_PIL LTS WEEK 35_PIL LTS WEEK 16 NIGEL" xfId="337" xr:uid="{00000000-0005-0000-0000-000050010000}"/>
    <cellStyle name="_CBF KOTA HAKIM341_AM2 LTS WEEK 37_PIL LTS WEEK 01 (full)_LTS week23_PIL LTS WEEK 35_PIL LTS WEEK 52 - NIGEL" xfId="338" xr:uid="{00000000-0005-0000-0000-000051010000}"/>
    <cellStyle name="_CBF KOTA HAKIM341_AM2 LTS WEEK 37_PIL LTS WEEK 01 (full)_LTS week23_PIL LTS WEEK 35_SVT东南亚线" xfId="339" xr:uid="{00000000-0005-0000-0000-000052010000}"/>
    <cellStyle name="_CBF KOTA HAKIM341_AM2 LTS WEEK 37_PIL LTS WEEK 01 (full)_LTS week23_PIL LTS WEEK 35_SW3 52" xfId="340" xr:uid="{00000000-0005-0000-0000-000053010000}"/>
    <cellStyle name="_CBF KOTA HAKIM341_AM2 LTS WEEK 37_PIL LTS WEEK 01 (full)_LTS week23_PIL LTS WEEK 35_TJ Services - WK 1516" xfId="341" xr:uid="{00000000-0005-0000-0000-000054010000}"/>
    <cellStyle name="_CBF KOTA HAKIM341_AM2 LTS WEEK 37_PIL LTS WEEK 01 (full)_LTS week23_PIL LTS WEEK 35_TJ Services - WK 44" xfId="342" xr:uid="{00000000-0005-0000-0000-000055010000}"/>
    <cellStyle name="_CBF KOTA HAKIM341_AM2 LTS WEEK 37_PIL LTS WEEK 01 (full)_LTS week23_PIL LTS WEEK 44" xfId="343" xr:uid="{00000000-0005-0000-0000-000056010000}"/>
    <cellStyle name="_CBF KOTA HAKIM341_AM2 LTS WEEK 37_PIL LTS WEEK 01 (full)_LTS week23_PIL LTS WEEK 52 - NIGEL" xfId="344" xr:uid="{00000000-0005-0000-0000-000057010000}"/>
    <cellStyle name="_CBF KOTA HAKIM341_AM2 LTS WEEK 37_PIL LTS WEEK 01 (full)_LTS week23_PIL LTS WEEK 52 - WAN" xfId="345" xr:uid="{00000000-0005-0000-0000-000058010000}"/>
    <cellStyle name="_CBF KOTA HAKIM341_AM2 LTS WEEK 37_PIL LTS WEEK 01 (full)_LTS week23_SVT东南亚线" xfId="346" xr:uid="{00000000-0005-0000-0000-000059010000}"/>
    <cellStyle name="_CBF KOTA HAKIM341_AM2 LTS WEEK 37_PIL LTS WEEK 01 (full)_LTS week23_SW3 52" xfId="347" xr:uid="{00000000-0005-0000-0000-00005A010000}"/>
    <cellStyle name="_CBF KOTA HAKIM341_AM2 LTS WEEK 37_PIL LTS WEEK 01 (full)_LTS week23_TJ Services - WK 1516" xfId="348" xr:uid="{00000000-0005-0000-0000-00005B010000}"/>
    <cellStyle name="_CBF KOTA HAKIM341_AM2 LTS WEEK 37_PIL LTS WEEK 01 (full)_LTS week23_TJ Services - WK 44" xfId="349" xr:uid="{00000000-0005-0000-0000-00005C010000}"/>
    <cellStyle name="_CBF KOTA HAKIM341_AM2 LTS WEEK 37_PIL LTS WEEK 01 (full)_LTS week23_WAF WK 24" xfId="350" xr:uid="{00000000-0005-0000-0000-00005D010000}"/>
    <cellStyle name="_CBF KOTA HAKIM341_AM2 LTS WEEK 37_PIL LTS WEEK 01 (full)_LTS week26" xfId="351" xr:uid="{00000000-0005-0000-0000-00005E010000}"/>
    <cellStyle name="_CBF KOTA HAKIM341_AM2 LTS WEEK 37_PIL LTS WEEK 01 (full)_LTS week26_~4179906" xfId="352" xr:uid="{00000000-0005-0000-0000-00005F010000}"/>
    <cellStyle name="_CBF KOTA HAKIM341_AM2 LTS WEEK 37_PIL LTS WEEK 01 (full)_LTS week26_CCS LTS" xfId="353" xr:uid="{00000000-0005-0000-0000-000060010000}"/>
    <cellStyle name="_CBF KOTA HAKIM341_AM2 LTS WEEK 37_PIL LTS WEEK 01 (full)_LTS week26_CCS LTS_SVT东南亚线" xfId="354" xr:uid="{00000000-0005-0000-0000-000061010000}"/>
    <cellStyle name="_CBF KOTA HAKIM341_AM2 LTS WEEK 37_PIL LTS WEEK 01 (full)_LTS week26_LTS WEEK 41 Revised NZS" xfId="355" xr:uid="{00000000-0005-0000-0000-000062010000}"/>
    <cellStyle name="_CBF KOTA HAKIM341_AM2 LTS WEEK 37_PIL LTS WEEK 01 (full)_LTS week26_LTS WEEK 41 Revised NZS_SVT东南亚线" xfId="356" xr:uid="{00000000-0005-0000-0000-000063010000}"/>
    <cellStyle name="_CBF KOTA HAKIM341_AM2 LTS WEEK 37_PIL LTS WEEK 01 (full)_LTS week26_MZS 52" xfId="357" xr:uid="{00000000-0005-0000-0000-000064010000}"/>
    <cellStyle name="_CBF KOTA HAKIM341_AM2 LTS WEEK 37_PIL LTS WEEK 01 (full)_LTS week26_PIL LTS WEEK 10- WAN" xfId="358" xr:uid="{00000000-0005-0000-0000-000065010000}"/>
    <cellStyle name="_CBF KOTA HAKIM341_AM2 LTS WEEK 37_PIL LTS WEEK 01 (full)_LTS week26_PIL LTS WEEK 16 NIGEL" xfId="359" xr:uid="{00000000-0005-0000-0000-000066010000}"/>
    <cellStyle name="_CBF KOTA HAKIM341_AM2 LTS WEEK 37_PIL LTS WEEK 01 (full)_LTS week26_PIL LTS WEEK 44" xfId="360" xr:uid="{00000000-0005-0000-0000-000067010000}"/>
    <cellStyle name="_CBF KOTA HAKIM341_AM2 LTS WEEK 37_PIL LTS WEEK 01 (full)_LTS week26_PIL LTS WEEK 52 - NIGEL" xfId="361" xr:uid="{00000000-0005-0000-0000-000068010000}"/>
    <cellStyle name="_CBF KOTA HAKIM341_AM2 LTS WEEK 37_PIL LTS WEEK 01 (full)_LTS week26_PIL LTS WEEK 52 - WAN" xfId="362" xr:uid="{00000000-0005-0000-0000-000069010000}"/>
    <cellStyle name="_CBF KOTA HAKIM341_AM2 LTS WEEK 37_PIL LTS WEEK 01 (full)_LTS week26_SVT东南亚线" xfId="363" xr:uid="{00000000-0005-0000-0000-00006A010000}"/>
    <cellStyle name="_CBF KOTA HAKIM341_AM2 LTS WEEK 37_PIL LTS WEEK 01 (full)_LTS week26_SW3 52" xfId="364" xr:uid="{00000000-0005-0000-0000-00006B010000}"/>
    <cellStyle name="_CBF KOTA HAKIM341_AM2 LTS WEEK 37_PIL LTS WEEK 01 (full)_LTS week26_TJ Services - WK 1516" xfId="365" xr:uid="{00000000-0005-0000-0000-00006C010000}"/>
    <cellStyle name="_CBF KOTA HAKIM341_AM2 LTS WEEK 37_PIL LTS WEEK 01 (full)_LTS week26_TJ Services - WK 44" xfId="366" xr:uid="{00000000-0005-0000-0000-00006D010000}"/>
    <cellStyle name="_CBF KOTA HAKIM341_AM2 LTS WEEK 37_PIL LTS WEEK 01 (full)_MZS" xfId="367" xr:uid="{00000000-0005-0000-0000-00006E010000}"/>
    <cellStyle name="_CBF KOTA HAKIM341_AM2 LTS WEEK 37_PIL LTS WEEK 01 (full)_MZS_SVT东南亚线" xfId="368" xr:uid="{00000000-0005-0000-0000-00006F010000}"/>
    <cellStyle name="_CBF KOTA HAKIM341_AM2 LTS WEEK 37_PIL LTS WEEK 01 (full)_PIL LTS WEEK 04" xfId="369" xr:uid="{00000000-0005-0000-0000-000070010000}"/>
    <cellStyle name="_CBF KOTA HAKIM341_AM2 LTS WEEK 37_PIL LTS WEEK 01 (full)_PIL LTS WEEK 04_SVT东南亚线" xfId="370" xr:uid="{00000000-0005-0000-0000-000071010000}"/>
    <cellStyle name="_CBF KOTA HAKIM341_AM2 LTS WEEK 37_PIL LTS WEEK 01 (full)_PIL LTS WEEK 12 (yudhi version)" xfId="371" xr:uid="{00000000-0005-0000-0000-000072010000}"/>
    <cellStyle name="_CBF KOTA HAKIM341_AM2 LTS WEEK 37_PIL LTS WEEK 01 (full)_PIL LTS WEEK 12 (yudhi version)_SVT东南亚线" xfId="372" xr:uid="{00000000-0005-0000-0000-000073010000}"/>
    <cellStyle name="_CBF KOTA HAKIM341_AM2 LTS WEEK 37_PIL LTS WEEK 01 (full)_PIL LTS WEEK 21 (yudhi version) Revised" xfId="373" xr:uid="{00000000-0005-0000-0000-000074010000}"/>
    <cellStyle name="_CBF KOTA HAKIM341_AM2 LTS WEEK 37_PIL LTS WEEK 01 (full)_PIL LTS WEEK 21 (yudhi version) Revised_SVT东南亚线" xfId="374" xr:uid="{00000000-0005-0000-0000-000075010000}"/>
    <cellStyle name="_CBF KOTA HAKIM341_AM2 LTS WEEK 37_PIL LTS WEEK 01 (full)_PIL LTS WEEK 23 (UD)" xfId="375" xr:uid="{00000000-0005-0000-0000-000076010000}"/>
    <cellStyle name="_CBF KOTA HAKIM341_AM2 LTS WEEK 37_PIL LTS WEEK 01 (full)_PIL LTS WEEK 23 (UD)_~4179906" xfId="376" xr:uid="{00000000-0005-0000-0000-000077010000}"/>
    <cellStyle name="_CBF KOTA HAKIM341_AM2 LTS WEEK 37_PIL LTS WEEK 01 (full)_PIL LTS WEEK 23 (UD)_AMI LTS WK 44 fornightly service" xfId="377" xr:uid="{00000000-0005-0000-0000-000078010000}"/>
    <cellStyle name="_CBF KOTA HAKIM341_AM2 LTS WEEK 37_PIL LTS WEEK 01 (full)_PIL LTS WEEK 23 (UD)_ASW LTS" xfId="378" xr:uid="{00000000-0005-0000-0000-000079010000}"/>
    <cellStyle name="_CBF KOTA HAKIM341_AM2 LTS WEEK 37_PIL LTS WEEK 01 (full)_PIL LTS WEEK 23 (UD)_ASW LTS_~4179906" xfId="379" xr:uid="{00000000-0005-0000-0000-00007A010000}"/>
    <cellStyle name="_CBF KOTA HAKIM341_AM2 LTS WEEK 37_PIL LTS WEEK 01 (full)_PIL LTS WEEK 23 (UD)_ASW LTS_ASW WK31" xfId="380" xr:uid="{00000000-0005-0000-0000-00007B010000}"/>
    <cellStyle name="_CBF KOTA HAKIM341_AM2 LTS WEEK 37_PIL LTS WEEK 01 (full)_PIL LTS WEEK 23 (UD)_ASW LTS_ASW WK31_~4179906" xfId="381" xr:uid="{00000000-0005-0000-0000-00007C010000}"/>
    <cellStyle name="_CBF KOTA HAKIM341_AM2 LTS WEEK 37_PIL LTS WEEK 01 (full)_PIL LTS WEEK 23 (UD)_ASW LTS_LTS wk 34" xfId="382" xr:uid="{00000000-0005-0000-0000-00007D010000}"/>
    <cellStyle name="_CBF KOTA HAKIM341_AM2 LTS WEEK 37_PIL LTS WEEK 01 (full)_PIL LTS WEEK 23 (UD)_CCS LTS" xfId="383" xr:uid="{00000000-0005-0000-0000-00007E010000}"/>
    <cellStyle name="_CBF KOTA HAKIM341_AM2 LTS WEEK 37_PIL LTS WEEK 01 (full)_PIL LTS WEEK 23 (UD)_CCS LTS_SVT东南亚线" xfId="384" xr:uid="{00000000-0005-0000-0000-00007F010000}"/>
    <cellStyle name="_CBF KOTA HAKIM341_AM2 LTS WEEK 37_PIL LTS WEEK 01 (full)_PIL LTS WEEK 23 (UD)_LTS WEEK 41 Revised NZS" xfId="385" xr:uid="{00000000-0005-0000-0000-000080010000}"/>
    <cellStyle name="_CBF KOTA HAKIM341_AM2 LTS WEEK 37_PIL LTS WEEK 01 (full)_PIL LTS WEEK 23 (UD)_LTS WEEK 41 Revised NZS_SVT东南亚线" xfId="386" xr:uid="{00000000-0005-0000-0000-000081010000}"/>
    <cellStyle name="_CBF KOTA HAKIM341_AM2 LTS WEEK 37_PIL LTS WEEK 01 (full)_PIL LTS WEEK 23 (UD)_LTS WEEK 52 - WA" xfId="387" xr:uid="{00000000-0005-0000-0000-000082010000}"/>
    <cellStyle name="_CBF KOTA HAKIM341_AM2 LTS WEEK 37_PIL LTS WEEK 01 (full)_PIL LTS WEEK 23 (UD)_LTS WEEK 52 - WA_~4179906" xfId="388" xr:uid="{00000000-0005-0000-0000-000083010000}"/>
    <cellStyle name="_CBF KOTA HAKIM341_AM2 LTS WEEK 37_PIL LTS WEEK 01 (full)_PIL LTS WEEK 23 (UD)_LTS wk44" xfId="389" xr:uid="{00000000-0005-0000-0000-000084010000}"/>
    <cellStyle name="_CBF KOTA HAKIM341_AM2 LTS WEEK 37_PIL LTS WEEK 01 (full)_PIL LTS WEEK 23 (UD)_LTS wk44_~4179906" xfId="390" xr:uid="{00000000-0005-0000-0000-000085010000}"/>
    <cellStyle name="_CBF KOTA HAKIM341_AM2 LTS WEEK 37_PIL LTS WEEK 01 (full)_PIL LTS WEEK 23 (UD)_LTS wk44_AMI LTS WK 44 fornightly service" xfId="391" xr:uid="{00000000-0005-0000-0000-000086010000}"/>
    <cellStyle name="_CBF KOTA HAKIM341_AM2 LTS WEEK 37_PIL LTS WEEK 01 (full)_PIL LTS WEEK 23 (UD)_LTS wk44_ASW WK31" xfId="392" xr:uid="{00000000-0005-0000-0000-000087010000}"/>
    <cellStyle name="_CBF KOTA HAKIM341_AM2 LTS WEEK 37_PIL LTS WEEK 01 (full)_PIL LTS WEEK 23 (UD)_LTS wk44_ASW WK31_~4179906" xfId="393" xr:uid="{00000000-0005-0000-0000-000088010000}"/>
    <cellStyle name="_CBF KOTA HAKIM341_AM2 LTS WEEK 37_PIL LTS WEEK 01 (full)_PIL LTS WEEK 23 (UD)_LTS wk44_LTS wk 34" xfId="394" xr:uid="{00000000-0005-0000-0000-000089010000}"/>
    <cellStyle name="_CBF KOTA HAKIM341_AM2 LTS WEEK 37_PIL LTS WEEK 01 (full)_PIL LTS WEEK 23 (UD)_LTS wk44_PIL LTS WEEK 16 NIGEL" xfId="395" xr:uid="{00000000-0005-0000-0000-00008A010000}"/>
    <cellStyle name="_CBF KOTA HAKIM341_AM2 LTS WEEK 37_PIL LTS WEEK 01 (full)_PIL LTS WEEK 23 (UD)_LTS wk44_PIL LTS WEEK 52 - NIGEL" xfId="396" xr:uid="{00000000-0005-0000-0000-00008B010000}"/>
    <cellStyle name="_CBF KOTA HAKIM341_AM2 LTS WEEK 37_PIL LTS WEEK 01 (full)_PIL LTS WEEK 23 (UD)_LTS wk44_RSS 9 VSL LTS JAN RUN" xfId="397" xr:uid="{00000000-0005-0000-0000-00008C010000}"/>
    <cellStyle name="_CBF KOTA HAKIM341_AM2 LTS WEEK 37_PIL LTS WEEK 01 (full)_PIL LTS WEEK 23 (UD)_LTS wk44_RSS 9 VSL LTS JAN RUN_~4179906" xfId="398" xr:uid="{00000000-0005-0000-0000-00008D010000}"/>
    <cellStyle name="_CBF KOTA HAKIM341_AM2 LTS WEEK 37_PIL LTS WEEK 01 (full)_PIL LTS WEEK 23 (UD)_LTS wk44_SVT东南亚线" xfId="399" xr:uid="{00000000-0005-0000-0000-00008E010000}"/>
    <cellStyle name="_CBF KOTA HAKIM341_AM2 LTS WEEK 37_PIL LTS WEEK 01 (full)_PIL LTS WEEK 23 (UD)_LTS wk44_WAF WK 24" xfId="400" xr:uid="{00000000-0005-0000-0000-00008F010000}"/>
    <cellStyle name="_CBF KOTA HAKIM341_AM2 LTS WEEK 37_PIL LTS WEEK 01 (full)_PIL LTS WEEK 23 (UD)_MZS 52" xfId="401" xr:uid="{00000000-0005-0000-0000-000090010000}"/>
    <cellStyle name="_CBF KOTA HAKIM341_AM2 LTS WEEK 37_PIL LTS WEEK 01 (full)_PIL LTS WEEK 23 (UD)_PIL LTS WEEK 10- WAN" xfId="402" xr:uid="{00000000-0005-0000-0000-000091010000}"/>
    <cellStyle name="_CBF KOTA HAKIM341_AM2 LTS WEEK 37_PIL LTS WEEK 01 (full)_PIL LTS WEEK 23 (UD)_PIL LTS WEEK 16 NIGEL" xfId="403" xr:uid="{00000000-0005-0000-0000-000092010000}"/>
    <cellStyle name="_CBF KOTA HAKIM341_AM2 LTS WEEK 37_PIL LTS WEEK 01 (full)_PIL LTS WEEK 23 (UD)_PIL LTS WEEK 35" xfId="404" xr:uid="{00000000-0005-0000-0000-000093010000}"/>
    <cellStyle name="_CBF KOTA HAKIM341_AM2 LTS WEEK 37_PIL LTS WEEK 01 (full)_PIL LTS WEEK 23 (UD)_PIL LTS WEEK 35_~4179906" xfId="405" xr:uid="{00000000-0005-0000-0000-000094010000}"/>
    <cellStyle name="_CBF KOTA HAKIM341_AM2 LTS WEEK 37_PIL LTS WEEK 01 (full)_PIL LTS WEEK 23 (UD)_PIL LTS WEEK 35_CCS LTS" xfId="406" xr:uid="{00000000-0005-0000-0000-000095010000}"/>
    <cellStyle name="_CBF KOTA HAKIM341_AM2 LTS WEEK 37_PIL LTS WEEK 01 (full)_PIL LTS WEEK 23 (UD)_PIL LTS WEEK 35_CCS LTS_SVT东南亚线" xfId="407" xr:uid="{00000000-0005-0000-0000-000096010000}"/>
    <cellStyle name="_CBF KOTA HAKIM341_AM2 LTS WEEK 37_PIL LTS WEEK 01 (full)_PIL LTS WEEK 23 (UD)_PIL LTS WEEK 35_LTS WEEK 41 Revised NZS" xfId="408" xr:uid="{00000000-0005-0000-0000-000097010000}"/>
    <cellStyle name="_CBF KOTA HAKIM341_AM2 LTS WEEK 37_PIL LTS WEEK 01 (full)_PIL LTS WEEK 23 (UD)_PIL LTS WEEK 35_LTS WEEK 41 Revised NZS_SVT东南亚线" xfId="409" xr:uid="{00000000-0005-0000-0000-000098010000}"/>
    <cellStyle name="_CBF KOTA HAKIM341_AM2 LTS WEEK 37_PIL LTS WEEK 01 (full)_PIL LTS WEEK 23 (UD)_PIL LTS WEEK 35_MZS 52" xfId="410" xr:uid="{00000000-0005-0000-0000-000099010000}"/>
    <cellStyle name="_CBF KOTA HAKIM341_AM2 LTS WEEK 37_PIL LTS WEEK 01 (full)_PIL LTS WEEK 23 (UD)_PIL LTS WEEK 35_PIL LTS WEEK 16 NIGEL" xfId="411" xr:uid="{00000000-0005-0000-0000-00009A010000}"/>
    <cellStyle name="_CBF KOTA HAKIM341_AM2 LTS WEEK 37_PIL LTS WEEK 01 (full)_PIL LTS WEEK 23 (UD)_PIL LTS WEEK 35_PIL LTS WEEK 52 - NIGEL" xfId="412" xr:uid="{00000000-0005-0000-0000-00009B010000}"/>
    <cellStyle name="_CBF KOTA HAKIM341_AM2 LTS WEEK 37_PIL LTS WEEK 01 (full)_PIL LTS WEEK 23 (UD)_PIL LTS WEEK 35_SVT东南亚线" xfId="413" xr:uid="{00000000-0005-0000-0000-00009C010000}"/>
    <cellStyle name="_CBF KOTA HAKIM341_AM2 LTS WEEK 37_PIL LTS WEEK 01 (full)_PIL LTS WEEK 23 (UD)_PIL LTS WEEK 35_SW3 52" xfId="414" xr:uid="{00000000-0005-0000-0000-00009D010000}"/>
    <cellStyle name="_CBF KOTA HAKIM341_AM2 LTS WEEK 37_PIL LTS WEEK 01 (full)_PIL LTS WEEK 23 (UD)_PIL LTS WEEK 35_TJ Services - WK 1516" xfId="415" xr:uid="{00000000-0005-0000-0000-00009E010000}"/>
    <cellStyle name="_CBF KOTA HAKIM341_AM2 LTS WEEK 37_PIL LTS WEEK 01 (full)_PIL LTS WEEK 23 (UD)_PIL LTS WEEK 35_TJ Services - WK 44" xfId="416" xr:uid="{00000000-0005-0000-0000-00009F010000}"/>
    <cellStyle name="_CBF KOTA HAKIM341_AM2 LTS WEEK 37_PIL LTS WEEK 01 (full)_PIL LTS WEEK 23 (UD)_PIL LTS WEEK 44" xfId="417" xr:uid="{00000000-0005-0000-0000-0000A0010000}"/>
    <cellStyle name="_CBF KOTA HAKIM341_AM2 LTS WEEK 37_PIL LTS WEEK 01 (full)_PIL LTS WEEK 23 (UD)_PIL LTS WEEK 52 - NIGEL" xfId="418" xr:uid="{00000000-0005-0000-0000-0000A1010000}"/>
    <cellStyle name="_CBF KOTA HAKIM341_AM2 LTS WEEK 37_PIL LTS WEEK 01 (full)_PIL LTS WEEK 23 (UD)_PIL LTS WEEK 52 - WAN" xfId="419" xr:uid="{00000000-0005-0000-0000-0000A2010000}"/>
    <cellStyle name="_CBF KOTA HAKIM341_AM2 LTS WEEK 37_PIL LTS WEEK 01 (full)_PIL LTS WEEK 23 (UD)_SVT东南亚线" xfId="420" xr:uid="{00000000-0005-0000-0000-0000A3010000}"/>
    <cellStyle name="_CBF KOTA HAKIM341_AM2 LTS WEEK 37_PIL LTS WEEK 01 (full)_PIL LTS WEEK 23 (UD)_SW3 52" xfId="421" xr:uid="{00000000-0005-0000-0000-0000A4010000}"/>
    <cellStyle name="_CBF KOTA HAKIM341_AM2 LTS WEEK 37_PIL LTS WEEK 01 (full)_PIL LTS WEEK 23 (UD)_TJ Services - WK 1516" xfId="422" xr:uid="{00000000-0005-0000-0000-0000A5010000}"/>
    <cellStyle name="_CBF KOTA HAKIM341_AM2 LTS WEEK 37_PIL LTS WEEK 01 (full)_PIL LTS WEEK 23 (UD)_TJ Services - WK 44" xfId="423" xr:uid="{00000000-0005-0000-0000-0000A6010000}"/>
    <cellStyle name="_CBF KOTA HAKIM341_AM2 LTS WEEK 37_PIL LTS WEEK 01 (full)_PIL LTS WEEK 23 (UD)_WAF WK 24" xfId="424" xr:uid="{00000000-0005-0000-0000-0000A7010000}"/>
    <cellStyle name="_CBF KOTA HAKIM341_AM2 LTS WEEK 37_PIL LTS WEEK 01 (full)_RED SEA WEEK 13-14" xfId="425" xr:uid="{00000000-0005-0000-0000-0000A8010000}"/>
    <cellStyle name="_CBF KOTA HAKIM341_AM2 LTS WEEK 37_PIL LTS WEEK 01 (full)_RED SEA WEEK 13-14_SVT东南亚线" xfId="426" xr:uid="{00000000-0005-0000-0000-0000A9010000}"/>
    <cellStyle name="_CBF KOTA HAKIM341_AM2 LTS WEEK 37_PIL LTS WEEK 01 (full)_RED SEA WEEK 21-14" xfId="427" xr:uid="{00000000-0005-0000-0000-0000AA010000}"/>
    <cellStyle name="_CBF KOTA HAKIM341_AM2 LTS WEEK 37_PIL LTS WEEK 01 (full)_RED SEA WEEK 21-14_SVT东南亚线" xfId="428" xr:uid="{00000000-0005-0000-0000-0000AB010000}"/>
    <cellStyle name="_CBF KOTA HAKIM341_AM2 LTS WEEK 37_PIL LTS WEEK 01 (full)_RGS REV" xfId="429" xr:uid="{00000000-0005-0000-0000-0000AC010000}"/>
    <cellStyle name="_CBF KOTA HAKIM341_AM2 LTS WEEK 37_PIL LTS WEEK 01 (full)_RGS REV_SVT东南亚线" xfId="430" xr:uid="{00000000-0005-0000-0000-0000AD010000}"/>
    <cellStyle name="_CBF KOTA HAKIM341_AM2 LTS WEEK 37_PIL LTS WEEK 01 (full)_SVT东南亚线" xfId="431" xr:uid="{00000000-0005-0000-0000-0000AE010000}"/>
    <cellStyle name="_CBF KOTA HAKIM341_AM2 LTS WEEK 37_PIL LTS WEEK 04" xfId="432" xr:uid="{00000000-0005-0000-0000-0000AF010000}"/>
    <cellStyle name="_CBF KOTA HAKIM341_AM2 LTS WEEK 37_PIL LTS WEEK 04_SVT东南亚线" xfId="433" xr:uid="{00000000-0005-0000-0000-0000B0010000}"/>
    <cellStyle name="_CBF KOTA HAKIM341_AM2 LTS WEEK 37_PIL LTS WEEK 12 (yudhi version)" xfId="434" xr:uid="{00000000-0005-0000-0000-0000B1010000}"/>
    <cellStyle name="_CBF KOTA HAKIM341_AM2 LTS WEEK 37_PIL LTS WEEK 12 (yudhi version)_SVT东南亚线" xfId="435" xr:uid="{00000000-0005-0000-0000-0000B2010000}"/>
    <cellStyle name="_CBF KOTA HAKIM341_AM2 LTS WEEK 37_PIL LTS WEEK 21 (yudhi version) Revised" xfId="436" xr:uid="{00000000-0005-0000-0000-0000B3010000}"/>
    <cellStyle name="_CBF KOTA HAKIM341_AM2 LTS WEEK 37_PIL LTS WEEK 21 (yudhi version) Revised_SVT东南亚线" xfId="437" xr:uid="{00000000-0005-0000-0000-0000B4010000}"/>
    <cellStyle name="_CBF KOTA HAKIM341_AM2 LTS WEEK 37_PIL LTS WEEK 23 (UD)" xfId="438" xr:uid="{00000000-0005-0000-0000-0000B5010000}"/>
    <cellStyle name="_CBF KOTA HAKIM341_AM2 LTS WEEK 37_PIL LTS WEEK 23 (UD)_~4179906" xfId="439" xr:uid="{00000000-0005-0000-0000-0000B6010000}"/>
    <cellStyle name="_CBF KOTA HAKIM341_AM2 LTS WEEK 37_PIL LTS WEEK 23 (UD)_AMI LTS WK 44 fornightly service" xfId="440" xr:uid="{00000000-0005-0000-0000-0000B7010000}"/>
    <cellStyle name="_CBF KOTA HAKIM341_AM2 LTS WEEK 37_PIL LTS WEEK 23 (UD)_ASW LTS" xfId="441" xr:uid="{00000000-0005-0000-0000-0000B8010000}"/>
    <cellStyle name="_CBF KOTA HAKIM341_AM2 LTS WEEK 37_PIL LTS WEEK 23 (UD)_ASW LTS_~4179906" xfId="442" xr:uid="{00000000-0005-0000-0000-0000B9010000}"/>
    <cellStyle name="_CBF KOTA HAKIM341_AM2 LTS WEEK 37_PIL LTS WEEK 23 (UD)_ASW LTS_ASW WK31" xfId="443" xr:uid="{00000000-0005-0000-0000-0000BA010000}"/>
    <cellStyle name="_CBF KOTA HAKIM341_AM2 LTS WEEK 37_PIL LTS WEEK 23 (UD)_ASW LTS_ASW WK31_~4179906" xfId="444" xr:uid="{00000000-0005-0000-0000-0000BB010000}"/>
    <cellStyle name="_CBF KOTA HAKIM341_AM2 LTS WEEK 37_PIL LTS WEEK 23 (UD)_ASW LTS_LTS wk 34" xfId="445" xr:uid="{00000000-0005-0000-0000-0000BC010000}"/>
    <cellStyle name="_CBF KOTA HAKIM341_AM2 LTS WEEK 37_PIL LTS WEEK 23 (UD)_CCS LTS" xfId="446" xr:uid="{00000000-0005-0000-0000-0000BD010000}"/>
    <cellStyle name="_CBF KOTA HAKIM341_AM2 LTS WEEK 37_PIL LTS WEEK 23 (UD)_CCS LTS_SVT东南亚线" xfId="447" xr:uid="{00000000-0005-0000-0000-0000BE010000}"/>
    <cellStyle name="_CBF KOTA HAKIM341_AM2 LTS WEEK 37_PIL LTS WEEK 23 (UD)_LTS WEEK 41 Revised NZS" xfId="448" xr:uid="{00000000-0005-0000-0000-0000BF010000}"/>
    <cellStyle name="_CBF KOTA HAKIM341_AM2 LTS WEEK 37_PIL LTS WEEK 23 (UD)_LTS WEEK 41 Revised NZS_SVT东南亚线" xfId="449" xr:uid="{00000000-0005-0000-0000-0000C0010000}"/>
    <cellStyle name="_CBF KOTA HAKIM341_AM2 LTS WEEK 37_PIL LTS WEEK 23 (UD)_LTS WEEK 52 - WA" xfId="450" xr:uid="{00000000-0005-0000-0000-0000C1010000}"/>
    <cellStyle name="_CBF KOTA HAKIM341_AM2 LTS WEEK 37_PIL LTS WEEK 23 (UD)_LTS WEEK 52 - WA_~4179906" xfId="451" xr:uid="{00000000-0005-0000-0000-0000C2010000}"/>
    <cellStyle name="_CBF KOTA HAKIM341_AM2 LTS WEEK 37_PIL LTS WEEK 23 (UD)_LTS wk44" xfId="452" xr:uid="{00000000-0005-0000-0000-0000C3010000}"/>
    <cellStyle name="_CBF KOTA HAKIM341_AM2 LTS WEEK 37_PIL LTS WEEK 23 (UD)_LTS wk44_~4179906" xfId="453" xr:uid="{00000000-0005-0000-0000-0000C4010000}"/>
    <cellStyle name="_CBF KOTA HAKIM341_AM2 LTS WEEK 37_PIL LTS WEEK 23 (UD)_LTS wk44_AMI LTS WK 44 fornightly service" xfId="454" xr:uid="{00000000-0005-0000-0000-0000C5010000}"/>
    <cellStyle name="_CBF KOTA HAKIM341_AM2 LTS WEEK 37_PIL LTS WEEK 23 (UD)_LTS wk44_ASW WK31" xfId="455" xr:uid="{00000000-0005-0000-0000-0000C6010000}"/>
    <cellStyle name="_CBF KOTA HAKIM341_AM2 LTS WEEK 37_PIL LTS WEEK 23 (UD)_LTS wk44_ASW WK31_~4179906" xfId="456" xr:uid="{00000000-0005-0000-0000-0000C7010000}"/>
    <cellStyle name="_CBF KOTA HAKIM341_AM2 LTS WEEK 37_PIL LTS WEEK 23 (UD)_LTS wk44_LTS wk 34" xfId="457" xr:uid="{00000000-0005-0000-0000-0000C8010000}"/>
    <cellStyle name="_CBF KOTA HAKIM341_AM2 LTS WEEK 37_PIL LTS WEEK 23 (UD)_LTS wk44_PIL LTS WEEK 16 NIGEL" xfId="458" xr:uid="{00000000-0005-0000-0000-0000C9010000}"/>
    <cellStyle name="_CBF KOTA HAKIM341_AM2 LTS WEEK 37_PIL LTS WEEK 23 (UD)_LTS wk44_PIL LTS WEEK 52 - NIGEL" xfId="459" xr:uid="{00000000-0005-0000-0000-0000CA010000}"/>
    <cellStyle name="_CBF KOTA HAKIM341_AM2 LTS WEEK 37_PIL LTS WEEK 23 (UD)_LTS wk44_RSS 9 VSL LTS JAN RUN" xfId="460" xr:uid="{00000000-0005-0000-0000-0000CB010000}"/>
    <cellStyle name="_CBF KOTA HAKIM341_AM2 LTS WEEK 37_PIL LTS WEEK 23 (UD)_LTS wk44_RSS 9 VSL LTS JAN RUN_~4179906" xfId="461" xr:uid="{00000000-0005-0000-0000-0000CC010000}"/>
    <cellStyle name="_CBF KOTA HAKIM341_AM2 LTS WEEK 37_PIL LTS WEEK 23 (UD)_LTS wk44_SVT东南亚线" xfId="462" xr:uid="{00000000-0005-0000-0000-0000CD010000}"/>
    <cellStyle name="_CBF KOTA HAKIM341_AM2 LTS WEEK 37_PIL LTS WEEK 23 (UD)_LTS wk44_WAF WK 24" xfId="463" xr:uid="{00000000-0005-0000-0000-0000CE010000}"/>
    <cellStyle name="_CBF KOTA HAKIM341_AM2 LTS WEEK 37_PIL LTS WEEK 23 (UD)_MZS 52" xfId="464" xr:uid="{00000000-0005-0000-0000-0000CF010000}"/>
    <cellStyle name="_CBF KOTA HAKIM341_AM2 LTS WEEK 37_PIL LTS WEEK 23 (UD)_PIL LTS WEEK 10- WAN" xfId="465" xr:uid="{00000000-0005-0000-0000-0000D0010000}"/>
    <cellStyle name="_CBF KOTA HAKIM341_AM2 LTS WEEK 37_PIL LTS WEEK 23 (UD)_PIL LTS WEEK 16 NIGEL" xfId="466" xr:uid="{00000000-0005-0000-0000-0000D1010000}"/>
    <cellStyle name="_CBF KOTA HAKIM341_AM2 LTS WEEK 37_PIL LTS WEEK 23 (UD)_PIL LTS WEEK 35" xfId="467" xr:uid="{00000000-0005-0000-0000-0000D2010000}"/>
    <cellStyle name="_CBF KOTA HAKIM341_AM2 LTS WEEK 37_PIL LTS WEEK 23 (UD)_PIL LTS WEEK 35_~4179906" xfId="468" xr:uid="{00000000-0005-0000-0000-0000D3010000}"/>
    <cellStyle name="_CBF KOTA HAKIM341_AM2 LTS WEEK 37_PIL LTS WEEK 23 (UD)_PIL LTS WEEK 35_CCS LTS" xfId="469" xr:uid="{00000000-0005-0000-0000-0000D4010000}"/>
    <cellStyle name="_CBF KOTA HAKIM341_AM2 LTS WEEK 37_PIL LTS WEEK 23 (UD)_PIL LTS WEEK 35_CCS LTS_SVT东南亚线" xfId="470" xr:uid="{00000000-0005-0000-0000-0000D5010000}"/>
    <cellStyle name="_CBF KOTA HAKIM341_AM2 LTS WEEK 37_PIL LTS WEEK 23 (UD)_PIL LTS WEEK 35_LTS WEEK 41 Revised NZS" xfId="471" xr:uid="{00000000-0005-0000-0000-0000D6010000}"/>
    <cellStyle name="_CBF KOTA HAKIM341_AM2 LTS WEEK 37_PIL LTS WEEK 23 (UD)_PIL LTS WEEK 35_LTS WEEK 41 Revised NZS_SVT东南亚线" xfId="472" xr:uid="{00000000-0005-0000-0000-0000D7010000}"/>
    <cellStyle name="_CBF KOTA HAKIM341_AM2 LTS WEEK 37_PIL LTS WEEK 23 (UD)_PIL LTS WEEK 35_MZS 52" xfId="473" xr:uid="{00000000-0005-0000-0000-0000D8010000}"/>
    <cellStyle name="_CBF KOTA HAKIM341_AM2 LTS WEEK 37_PIL LTS WEEK 23 (UD)_PIL LTS WEEK 35_PIL LTS WEEK 16 NIGEL" xfId="474" xr:uid="{00000000-0005-0000-0000-0000D9010000}"/>
    <cellStyle name="_CBF KOTA HAKIM341_AM2 LTS WEEK 37_PIL LTS WEEK 23 (UD)_PIL LTS WEEK 35_PIL LTS WEEK 52 - NIGEL" xfId="475" xr:uid="{00000000-0005-0000-0000-0000DA010000}"/>
    <cellStyle name="_CBF KOTA HAKIM341_AM2 LTS WEEK 37_PIL LTS WEEK 23 (UD)_PIL LTS WEEK 35_SVT东南亚线" xfId="476" xr:uid="{00000000-0005-0000-0000-0000DB010000}"/>
    <cellStyle name="_CBF KOTA HAKIM341_AM2 LTS WEEK 37_PIL LTS WEEK 23 (UD)_PIL LTS WEEK 35_SW3 52" xfId="477" xr:uid="{00000000-0005-0000-0000-0000DC010000}"/>
    <cellStyle name="_CBF KOTA HAKIM341_AM2 LTS WEEK 37_PIL LTS WEEK 23 (UD)_PIL LTS WEEK 35_TJ Services - WK 1516" xfId="478" xr:uid="{00000000-0005-0000-0000-0000DD010000}"/>
    <cellStyle name="_CBF KOTA HAKIM341_AM2 LTS WEEK 37_PIL LTS WEEK 23 (UD)_PIL LTS WEEK 35_TJ Services - WK 44" xfId="479" xr:uid="{00000000-0005-0000-0000-0000DE010000}"/>
    <cellStyle name="_CBF KOTA HAKIM341_AM2 LTS WEEK 37_PIL LTS WEEK 23 (UD)_PIL LTS WEEK 44" xfId="480" xr:uid="{00000000-0005-0000-0000-0000DF010000}"/>
    <cellStyle name="_CBF KOTA HAKIM341_AM2 LTS WEEK 37_PIL LTS WEEK 23 (UD)_PIL LTS WEEK 52 - NIGEL" xfId="481" xr:uid="{00000000-0005-0000-0000-0000E0010000}"/>
    <cellStyle name="_CBF KOTA HAKIM341_AM2 LTS WEEK 37_PIL LTS WEEK 23 (UD)_PIL LTS WEEK 52 - WAN" xfId="482" xr:uid="{00000000-0005-0000-0000-0000E1010000}"/>
    <cellStyle name="_CBF KOTA HAKIM341_AM2 LTS WEEK 37_PIL LTS WEEK 23 (UD)_SVT东南亚线" xfId="483" xr:uid="{00000000-0005-0000-0000-0000E2010000}"/>
    <cellStyle name="_CBF KOTA HAKIM341_AM2 LTS WEEK 37_PIL LTS WEEK 23 (UD)_SW3 52" xfId="484" xr:uid="{00000000-0005-0000-0000-0000E3010000}"/>
    <cellStyle name="_CBF KOTA HAKIM341_AM2 LTS WEEK 37_PIL LTS WEEK 23 (UD)_TJ Services - WK 1516" xfId="485" xr:uid="{00000000-0005-0000-0000-0000E4010000}"/>
    <cellStyle name="_CBF KOTA HAKIM341_AM2 LTS WEEK 37_PIL LTS WEEK 23 (UD)_TJ Services - WK 44" xfId="486" xr:uid="{00000000-0005-0000-0000-0000E5010000}"/>
    <cellStyle name="_CBF KOTA HAKIM341_AM2 LTS WEEK 37_PIL LTS WEEK 23 (UD)_WAF WK 24" xfId="487" xr:uid="{00000000-0005-0000-0000-0000E6010000}"/>
    <cellStyle name="_CBF KOTA HAKIM341_AM2 LTS WEEK 37_RED SEA WEEK 01-14" xfId="488" xr:uid="{00000000-0005-0000-0000-0000E7010000}"/>
    <cellStyle name="_CBF KOTA HAKIM341_AM2 LTS WEEK 37_RED SEA WEEK 01-14_ky services" xfId="489" xr:uid="{00000000-0005-0000-0000-0000E8010000}"/>
    <cellStyle name="_CBF KOTA HAKIM341_AM2 LTS WEEK 37_RED SEA WEEK 01-14_ky services_SVT东南亚线" xfId="490" xr:uid="{00000000-0005-0000-0000-0000E9010000}"/>
    <cellStyle name="_CBF KOTA HAKIM341_AM2 LTS WEEK 37_RED SEA WEEK 01-14_LTS week 34" xfId="491" xr:uid="{00000000-0005-0000-0000-0000EA010000}"/>
    <cellStyle name="_CBF KOTA HAKIM341_AM2 LTS WEEK 37_RED SEA WEEK 01-14_LTS week 34_~4179906" xfId="492" xr:uid="{00000000-0005-0000-0000-0000EB010000}"/>
    <cellStyle name="_CBF KOTA HAKIM341_AM2 LTS WEEK 37_RED SEA WEEK 01-14_LTS week 34_CCS LTS" xfId="493" xr:uid="{00000000-0005-0000-0000-0000EC010000}"/>
    <cellStyle name="_CBF KOTA HAKIM341_AM2 LTS WEEK 37_RED SEA WEEK 01-14_LTS week 34_CCS LTS_SVT东南亚线" xfId="494" xr:uid="{00000000-0005-0000-0000-0000ED010000}"/>
    <cellStyle name="_CBF KOTA HAKIM341_AM2 LTS WEEK 37_RED SEA WEEK 01-14_LTS week 34_LTS WEEK 41 Revised NZS" xfId="495" xr:uid="{00000000-0005-0000-0000-0000EE010000}"/>
    <cellStyle name="_CBF KOTA HAKIM341_AM2 LTS WEEK 37_RED SEA WEEK 01-14_LTS week 34_LTS WEEK 41 Revised NZS_SVT东南亚线" xfId="496" xr:uid="{00000000-0005-0000-0000-0000EF010000}"/>
    <cellStyle name="_CBF KOTA HAKIM341_AM2 LTS WEEK 37_RED SEA WEEK 01-14_LTS week 34_MZS 52" xfId="497" xr:uid="{00000000-0005-0000-0000-0000F0010000}"/>
    <cellStyle name="_CBF KOTA HAKIM341_AM2 LTS WEEK 37_RED SEA WEEK 01-14_LTS week 34_PIL LTS WEEK 16 NIGEL" xfId="498" xr:uid="{00000000-0005-0000-0000-0000F1010000}"/>
    <cellStyle name="_CBF KOTA HAKIM341_AM2 LTS WEEK 37_RED SEA WEEK 01-14_LTS week 34_PIL LTS WEEK 52 - NIGEL" xfId="499" xr:uid="{00000000-0005-0000-0000-0000F2010000}"/>
    <cellStyle name="_CBF KOTA HAKIM341_AM2 LTS WEEK 37_RED SEA WEEK 01-14_LTS week 34_SVT东南亚线" xfId="500" xr:uid="{00000000-0005-0000-0000-0000F3010000}"/>
    <cellStyle name="_CBF KOTA HAKIM341_AM2 LTS WEEK 37_RED SEA WEEK 01-14_LTS week 34_SW3 52" xfId="501" xr:uid="{00000000-0005-0000-0000-0000F4010000}"/>
    <cellStyle name="_CBF KOTA HAKIM341_AM2 LTS WEEK 37_RED SEA WEEK 01-14_LTS week 34_TJ Services - WK 1516" xfId="502" xr:uid="{00000000-0005-0000-0000-0000F5010000}"/>
    <cellStyle name="_CBF KOTA HAKIM341_AM2 LTS WEEK 37_RED SEA WEEK 01-14_LTS week 34_TJ Services - WK 44" xfId="503" xr:uid="{00000000-0005-0000-0000-0000F6010000}"/>
    <cellStyle name="_CBF KOTA HAKIM341_AM2 LTS WEEK 37_RED SEA WEEK 01-14_LTS week23" xfId="504" xr:uid="{00000000-0005-0000-0000-0000F7010000}"/>
    <cellStyle name="_CBF KOTA HAKIM341_AM2 LTS WEEK 37_RED SEA WEEK 01-14_LTS week23_~4179906" xfId="505" xr:uid="{00000000-0005-0000-0000-0000F8010000}"/>
    <cellStyle name="_CBF KOTA HAKIM341_AM2 LTS WEEK 37_RED SEA WEEK 01-14_LTS week23_CCS LTS" xfId="506" xr:uid="{00000000-0005-0000-0000-0000F9010000}"/>
    <cellStyle name="_CBF KOTA HAKIM341_AM2 LTS WEEK 37_RED SEA WEEK 01-14_LTS week23_CCS LTS_SVT东南亚线" xfId="507" xr:uid="{00000000-0005-0000-0000-0000FA010000}"/>
    <cellStyle name="_CBF KOTA HAKIM341_AM2 LTS WEEK 37_RED SEA WEEK 01-14_LTS week23_LTS WEEK 41 Revised NZS" xfId="508" xr:uid="{00000000-0005-0000-0000-0000FB010000}"/>
    <cellStyle name="_CBF KOTA HAKIM341_AM2 LTS WEEK 37_RED SEA WEEK 01-14_LTS week23_LTS WEEK 41 Revised NZS_SVT东南亚线" xfId="509" xr:uid="{00000000-0005-0000-0000-0000FC010000}"/>
    <cellStyle name="_CBF KOTA HAKIM341_AM2 LTS WEEK 37_RED SEA WEEK 01-14_LTS week23_MZS 52" xfId="510" xr:uid="{00000000-0005-0000-0000-0000FD010000}"/>
    <cellStyle name="_CBF KOTA HAKIM341_AM2 LTS WEEK 37_RED SEA WEEK 01-14_LTS week23_PIL LTS WEEK 10- WAN" xfId="511" xr:uid="{00000000-0005-0000-0000-0000FE010000}"/>
    <cellStyle name="_CBF KOTA HAKIM341_AM2 LTS WEEK 37_RED SEA WEEK 01-14_LTS week23_PIL LTS WEEK 16 NIGEL" xfId="512" xr:uid="{00000000-0005-0000-0000-0000FF010000}"/>
    <cellStyle name="_CBF KOTA HAKIM341_AM2 LTS WEEK 37_RED SEA WEEK 01-14_LTS week23_PIL LTS WEEK 44" xfId="513" xr:uid="{00000000-0005-0000-0000-000000020000}"/>
    <cellStyle name="_CBF KOTA HAKIM341_AM2 LTS WEEK 37_RED SEA WEEK 01-14_LTS week23_PIL LTS WEEK 52 - NIGEL" xfId="514" xr:uid="{00000000-0005-0000-0000-000001020000}"/>
    <cellStyle name="_CBF KOTA HAKIM341_AM2 LTS WEEK 37_RED SEA WEEK 01-14_LTS week23_PIL LTS WEEK 52 - WAN" xfId="515" xr:uid="{00000000-0005-0000-0000-000002020000}"/>
    <cellStyle name="_CBF KOTA HAKIM341_AM2 LTS WEEK 37_RED SEA WEEK 01-14_LTS week23_SVT东南亚线" xfId="516" xr:uid="{00000000-0005-0000-0000-000003020000}"/>
    <cellStyle name="_CBF KOTA HAKIM341_AM2 LTS WEEK 37_RED SEA WEEK 01-14_LTS week23_SW3 52" xfId="517" xr:uid="{00000000-0005-0000-0000-000004020000}"/>
    <cellStyle name="_CBF KOTA HAKIM341_AM2 LTS WEEK 37_RED SEA WEEK 01-14_LTS week23_TJ Services - WK 1516" xfId="518" xr:uid="{00000000-0005-0000-0000-000005020000}"/>
    <cellStyle name="_CBF KOTA HAKIM341_AM2 LTS WEEK 37_RED SEA WEEK 01-14_LTS week23_TJ Services - WK 44" xfId="519" xr:uid="{00000000-0005-0000-0000-000006020000}"/>
    <cellStyle name="_CBF KOTA HAKIM341_AM2 LTS WEEK 37_RED SEA WEEK 01-14_LTS week26" xfId="520" xr:uid="{00000000-0005-0000-0000-000007020000}"/>
    <cellStyle name="_CBF KOTA HAKIM341_AM2 LTS WEEK 37_RED SEA WEEK 01-14_LTS week26_~4179906" xfId="521" xr:uid="{00000000-0005-0000-0000-000008020000}"/>
    <cellStyle name="_CBF KOTA HAKIM341_AM2 LTS WEEK 37_RED SEA WEEK 01-14_LTS week26_CCS LTS" xfId="522" xr:uid="{00000000-0005-0000-0000-000009020000}"/>
    <cellStyle name="_CBF KOTA HAKIM341_AM2 LTS WEEK 37_RED SEA WEEK 01-14_LTS week26_CCS LTS_SVT东南亚线" xfId="523" xr:uid="{00000000-0005-0000-0000-00000A020000}"/>
    <cellStyle name="_CBF KOTA HAKIM341_AM2 LTS WEEK 37_RED SEA WEEK 01-14_LTS week26_LTS WEEK 41 Revised NZS" xfId="524" xr:uid="{00000000-0005-0000-0000-00000B020000}"/>
    <cellStyle name="_CBF KOTA HAKIM341_AM2 LTS WEEK 37_RED SEA WEEK 01-14_LTS week26_LTS WEEK 41 Revised NZS_SVT东南亚线" xfId="525" xr:uid="{00000000-0005-0000-0000-00000C020000}"/>
    <cellStyle name="_CBF KOTA HAKIM341_AM2 LTS WEEK 37_RED SEA WEEK 01-14_LTS week26_MZS 52" xfId="526" xr:uid="{00000000-0005-0000-0000-00000D020000}"/>
    <cellStyle name="_CBF KOTA HAKIM341_AM2 LTS WEEK 37_RED SEA WEEK 01-14_LTS week26_PIL LTS WEEK 10- WAN" xfId="527" xr:uid="{00000000-0005-0000-0000-00000E020000}"/>
    <cellStyle name="_CBF KOTA HAKIM341_AM2 LTS WEEK 37_RED SEA WEEK 01-14_LTS week26_PIL LTS WEEK 16 NIGEL" xfId="528" xr:uid="{00000000-0005-0000-0000-00000F020000}"/>
    <cellStyle name="_CBF KOTA HAKIM341_AM2 LTS WEEK 37_RED SEA WEEK 01-14_LTS week26_PIL LTS WEEK 44" xfId="529" xr:uid="{00000000-0005-0000-0000-000010020000}"/>
    <cellStyle name="_CBF KOTA HAKIM341_AM2 LTS WEEK 37_RED SEA WEEK 01-14_LTS week26_PIL LTS WEEK 52 - NIGEL" xfId="530" xr:uid="{00000000-0005-0000-0000-000011020000}"/>
    <cellStyle name="_CBF KOTA HAKIM341_AM2 LTS WEEK 37_RED SEA WEEK 01-14_LTS week26_PIL LTS WEEK 52 - WAN" xfId="531" xr:uid="{00000000-0005-0000-0000-000012020000}"/>
    <cellStyle name="_CBF KOTA HAKIM341_AM2 LTS WEEK 37_RED SEA WEEK 01-14_LTS week26_SVT东南亚线" xfId="532" xr:uid="{00000000-0005-0000-0000-000013020000}"/>
    <cellStyle name="_CBF KOTA HAKIM341_AM2 LTS WEEK 37_RED SEA WEEK 01-14_LTS week26_SW3 52" xfId="533" xr:uid="{00000000-0005-0000-0000-000014020000}"/>
    <cellStyle name="_CBF KOTA HAKIM341_AM2 LTS WEEK 37_RED SEA WEEK 01-14_LTS week26_TJ Services - WK 1516" xfId="534" xr:uid="{00000000-0005-0000-0000-000015020000}"/>
    <cellStyle name="_CBF KOTA HAKIM341_AM2 LTS WEEK 37_RED SEA WEEK 01-14_LTS week26_TJ Services - WK 44" xfId="535" xr:uid="{00000000-0005-0000-0000-000016020000}"/>
    <cellStyle name="_CBF KOTA HAKIM341_AM2 LTS WEEK 37_RED SEA WEEK 01-14_MZS" xfId="536" xr:uid="{00000000-0005-0000-0000-000017020000}"/>
    <cellStyle name="_CBF KOTA HAKIM341_AM2 LTS WEEK 37_RED SEA WEEK 01-14_MZS_SVT东南亚线" xfId="537" xr:uid="{00000000-0005-0000-0000-000018020000}"/>
    <cellStyle name="_CBF KOTA HAKIM341_AM2 LTS WEEK 37_RED SEA WEEK 01-14_PIL LTS WEEK 04" xfId="538" xr:uid="{00000000-0005-0000-0000-000019020000}"/>
    <cellStyle name="_CBF KOTA HAKIM341_AM2 LTS WEEK 37_RED SEA WEEK 01-14_PIL LTS WEEK 04_SVT东南亚线" xfId="539" xr:uid="{00000000-0005-0000-0000-00001A020000}"/>
    <cellStyle name="_CBF KOTA HAKIM341_AM2 LTS WEEK 37_RED SEA WEEK 01-14_PIL LTS WEEK 12 (yudhi version)" xfId="540" xr:uid="{00000000-0005-0000-0000-00001B020000}"/>
    <cellStyle name="_CBF KOTA HAKIM341_AM2 LTS WEEK 37_RED SEA WEEK 01-14_PIL LTS WEEK 12 (yudhi version)_SVT东南亚线" xfId="541" xr:uid="{00000000-0005-0000-0000-00001C020000}"/>
    <cellStyle name="_CBF KOTA HAKIM341_AM2 LTS WEEK 37_RED SEA WEEK 01-14_PIL LTS WEEK 21 (yudhi version) Revised" xfId="542" xr:uid="{00000000-0005-0000-0000-00001D020000}"/>
    <cellStyle name="_CBF KOTA HAKIM341_AM2 LTS WEEK 37_RED SEA WEEK 01-14_PIL LTS WEEK 21 (yudhi version) Revised_SVT东南亚线" xfId="543" xr:uid="{00000000-0005-0000-0000-00001E020000}"/>
    <cellStyle name="_CBF KOTA HAKIM341_AM2 LTS WEEK 37_RED SEA WEEK 01-14_PIL LTS WEEK 23 (UD)" xfId="544" xr:uid="{00000000-0005-0000-0000-00001F020000}"/>
    <cellStyle name="_CBF KOTA HAKIM341_AM2 LTS WEEK 37_RED SEA WEEK 01-14_PIL LTS WEEK 23 (UD)_~4179906" xfId="545" xr:uid="{00000000-0005-0000-0000-000020020000}"/>
    <cellStyle name="_CBF KOTA HAKIM341_AM2 LTS WEEK 37_RED SEA WEEK 01-14_PIL LTS WEEK 23 (UD)_CCS LTS" xfId="546" xr:uid="{00000000-0005-0000-0000-000021020000}"/>
    <cellStyle name="_CBF KOTA HAKIM341_AM2 LTS WEEK 37_RED SEA WEEK 01-14_PIL LTS WEEK 23 (UD)_CCS LTS_SVT东南亚线" xfId="547" xr:uid="{00000000-0005-0000-0000-000022020000}"/>
    <cellStyle name="_CBF KOTA HAKIM341_AM2 LTS WEEK 37_RED SEA WEEK 01-14_PIL LTS WEEK 23 (UD)_LTS WEEK 41 Revised NZS" xfId="548" xr:uid="{00000000-0005-0000-0000-000023020000}"/>
    <cellStyle name="_CBF KOTA HAKIM341_AM2 LTS WEEK 37_RED SEA WEEK 01-14_PIL LTS WEEK 23 (UD)_LTS WEEK 41 Revised NZS_SVT东南亚线" xfId="549" xr:uid="{00000000-0005-0000-0000-000024020000}"/>
    <cellStyle name="_CBF KOTA HAKIM341_AM2 LTS WEEK 37_RED SEA WEEK 01-14_PIL LTS WEEK 23 (UD)_MZS 52" xfId="550" xr:uid="{00000000-0005-0000-0000-000025020000}"/>
    <cellStyle name="_CBF KOTA HAKIM341_AM2 LTS WEEK 37_RED SEA WEEK 01-14_PIL LTS WEEK 23 (UD)_PIL LTS WEEK 10- WAN" xfId="551" xr:uid="{00000000-0005-0000-0000-000026020000}"/>
    <cellStyle name="_CBF KOTA HAKIM341_AM2 LTS WEEK 37_RED SEA WEEK 01-14_PIL LTS WEEK 23 (UD)_PIL LTS WEEK 16 NIGEL" xfId="552" xr:uid="{00000000-0005-0000-0000-000027020000}"/>
    <cellStyle name="_CBF KOTA HAKIM341_AM2 LTS WEEK 37_RED SEA WEEK 01-14_PIL LTS WEEK 23 (UD)_PIL LTS WEEK 44" xfId="553" xr:uid="{00000000-0005-0000-0000-000028020000}"/>
    <cellStyle name="_CBF KOTA HAKIM341_AM2 LTS WEEK 37_RED SEA WEEK 01-14_PIL LTS WEEK 23 (UD)_PIL LTS WEEK 52 - NIGEL" xfId="554" xr:uid="{00000000-0005-0000-0000-000029020000}"/>
    <cellStyle name="_CBF KOTA HAKIM341_AM2 LTS WEEK 37_RED SEA WEEK 01-14_PIL LTS WEEK 23 (UD)_PIL LTS WEEK 52 - WAN" xfId="555" xr:uid="{00000000-0005-0000-0000-00002A020000}"/>
    <cellStyle name="_CBF KOTA HAKIM341_AM2 LTS WEEK 37_RED SEA WEEK 01-14_PIL LTS WEEK 23 (UD)_SVT东南亚线" xfId="556" xr:uid="{00000000-0005-0000-0000-00002B020000}"/>
    <cellStyle name="_CBF KOTA HAKIM341_AM2 LTS WEEK 37_RED SEA WEEK 01-14_PIL LTS WEEK 23 (UD)_SW3 52" xfId="557" xr:uid="{00000000-0005-0000-0000-00002C020000}"/>
    <cellStyle name="_CBF KOTA HAKIM341_AM2 LTS WEEK 37_RED SEA WEEK 01-14_PIL LTS WEEK 23 (UD)_TJ Services - WK 1516" xfId="558" xr:uid="{00000000-0005-0000-0000-00002D020000}"/>
    <cellStyle name="_CBF KOTA HAKIM341_AM2 LTS WEEK 37_RED SEA WEEK 01-14_PIL LTS WEEK 23 (UD)_TJ Services - WK 44" xfId="559" xr:uid="{00000000-0005-0000-0000-00002E020000}"/>
    <cellStyle name="_CBF KOTA HAKIM341_AM2 LTS WEEK 37_RED SEA WEEK 01-14_RED SEA WEEK 13-14" xfId="560" xr:uid="{00000000-0005-0000-0000-00002F020000}"/>
    <cellStyle name="_CBF KOTA HAKIM341_AM2 LTS WEEK 37_RED SEA WEEK 01-14_RED SEA WEEK 13-14_SVT东南亚线" xfId="561" xr:uid="{00000000-0005-0000-0000-000030020000}"/>
    <cellStyle name="_CBF KOTA HAKIM341_AM2 LTS WEEK 37_RED SEA WEEK 01-14_RED SEA WEEK 21-14" xfId="562" xr:uid="{00000000-0005-0000-0000-000031020000}"/>
    <cellStyle name="_CBF KOTA HAKIM341_AM2 LTS WEEK 37_RED SEA WEEK 01-14_RED SEA WEEK 21-14_SVT东南亚线" xfId="563" xr:uid="{00000000-0005-0000-0000-000032020000}"/>
    <cellStyle name="_CBF KOTA HAKIM341_AM2 LTS WEEK 37_RED SEA WEEK 01-14_RGS REV" xfId="564" xr:uid="{00000000-0005-0000-0000-000033020000}"/>
    <cellStyle name="_CBF KOTA HAKIM341_AM2 LTS WEEK 37_RED SEA WEEK 01-14_RGS REV_SVT东南亚线" xfId="565" xr:uid="{00000000-0005-0000-0000-000034020000}"/>
    <cellStyle name="_CBF KOTA HAKIM341_AM2 LTS WEEK 37_RED SEA WEEK 01-14_SVT东南亚线" xfId="566" xr:uid="{00000000-0005-0000-0000-000035020000}"/>
    <cellStyle name="_CBF KOTA HAKIM341_AM2 LTS WEEK 37_RED SEA WEEK 04-14" xfId="567" xr:uid="{00000000-0005-0000-0000-000036020000}"/>
    <cellStyle name="_CBF KOTA HAKIM341_AM2 LTS WEEK 37_RED SEA WEEK 04-14_ky services" xfId="568" xr:uid="{00000000-0005-0000-0000-000037020000}"/>
    <cellStyle name="_CBF KOTA HAKIM341_AM2 LTS WEEK 37_RED SEA WEEK 04-14_ky services_SVT东南亚线" xfId="569" xr:uid="{00000000-0005-0000-0000-000038020000}"/>
    <cellStyle name="_CBF KOTA HAKIM341_AM2 LTS WEEK 37_RED SEA WEEK 04-14_LTS week 34" xfId="570" xr:uid="{00000000-0005-0000-0000-000039020000}"/>
    <cellStyle name="_CBF KOTA HAKIM341_AM2 LTS WEEK 37_RED SEA WEEK 04-14_LTS week 34_~4179906" xfId="571" xr:uid="{00000000-0005-0000-0000-00003A020000}"/>
    <cellStyle name="_CBF KOTA HAKIM341_AM2 LTS WEEK 37_RED SEA WEEK 04-14_LTS week 34_CCS LTS" xfId="572" xr:uid="{00000000-0005-0000-0000-00003B020000}"/>
    <cellStyle name="_CBF KOTA HAKIM341_AM2 LTS WEEK 37_RED SEA WEEK 04-14_LTS week 34_CCS LTS_SVT东南亚线" xfId="573" xr:uid="{00000000-0005-0000-0000-00003C020000}"/>
    <cellStyle name="_CBF KOTA HAKIM341_AM2 LTS WEEK 37_RED SEA WEEK 04-14_LTS week 34_LTS WEEK 41 Revised NZS" xfId="574" xr:uid="{00000000-0005-0000-0000-00003D020000}"/>
    <cellStyle name="_CBF KOTA HAKIM341_AM2 LTS WEEK 37_RED SEA WEEK 04-14_LTS week 34_LTS WEEK 41 Revised NZS_SVT东南亚线" xfId="575" xr:uid="{00000000-0005-0000-0000-00003E020000}"/>
    <cellStyle name="_CBF KOTA HAKIM341_AM2 LTS WEEK 37_RED SEA WEEK 04-14_LTS week 34_MZS 52" xfId="576" xr:uid="{00000000-0005-0000-0000-00003F020000}"/>
    <cellStyle name="_CBF KOTA HAKIM341_AM2 LTS WEEK 37_RED SEA WEEK 04-14_LTS week 34_PIL LTS WEEK 16 NIGEL" xfId="577" xr:uid="{00000000-0005-0000-0000-000040020000}"/>
    <cellStyle name="_CBF KOTA HAKIM341_AM2 LTS WEEK 37_RED SEA WEEK 04-14_LTS week 34_PIL LTS WEEK 52 - NIGEL" xfId="578" xr:uid="{00000000-0005-0000-0000-000041020000}"/>
    <cellStyle name="_CBF KOTA HAKIM341_AM2 LTS WEEK 37_RED SEA WEEK 04-14_LTS week 34_SVT东南亚线" xfId="579" xr:uid="{00000000-0005-0000-0000-000042020000}"/>
    <cellStyle name="_CBF KOTA HAKIM341_AM2 LTS WEEK 37_RED SEA WEEK 04-14_LTS week 34_SW3 52" xfId="580" xr:uid="{00000000-0005-0000-0000-000043020000}"/>
    <cellStyle name="_CBF KOTA HAKIM341_AM2 LTS WEEK 37_RED SEA WEEK 04-14_LTS week 34_TJ Services - WK 1516" xfId="581" xr:uid="{00000000-0005-0000-0000-000044020000}"/>
    <cellStyle name="_CBF KOTA HAKIM341_AM2 LTS WEEK 37_RED SEA WEEK 04-14_LTS week 34_TJ Services - WK 44" xfId="582" xr:uid="{00000000-0005-0000-0000-000045020000}"/>
    <cellStyle name="_CBF KOTA HAKIM341_AM2 LTS WEEK 37_RED SEA WEEK 04-14_LTS week23" xfId="583" xr:uid="{00000000-0005-0000-0000-000046020000}"/>
    <cellStyle name="_CBF KOTA HAKIM341_AM2 LTS WEEK 37_RED SEA WEEK 04-14_LTS week23_~4179906" xfId="584" xr:uid="{00000000-0005-0000-0000-000047020000}"/>
    <cellStyle name="_CBF KOTA HAKIM341_AM2 LTS WEEK 37_RED SEA WEEK 04-14_LTS week23_CCS LTS" xfId="585" xr:uid="{00000000-0005-0000-0000-000048020000}"/>
    <cellStyle name="_CBF KOTA HAKIM341_AM2 LTS WEEK 37_RED SEA WEEK 04-14_LTS week23_CCS LTS_SVT东南亚线" xfId="586" xr:uid="{00000000-0005-0000-0000-000049020000}"/>
    <cellStyle name="_CBF KOTA HAKIM341_AM2 LTS WEEK 37_RED SEA WEEK 04-14_LTS week23_LTS WEEK 41 Revised NZS" xfId="587" xr:uid="{00000000-0005-0000-0000-00004A020000}"/>
    <cellStyle name="_CBF KOTA HAKIM341_AM2 LTS WEEK 37_RED SEA WEEK 04-14_LTS week23_LTS WEEK 41 Revised NZS_SVT东南亚线" xfId="588" xr:uid="{00000000-0005-0000-0000-00004B020000}"/>
    <cellStyle name="_CBF KOTA HAKIM341_AM2 LTS WEEK 37_RED SEA WEEK 04-14_LTS week23_MZS 52" xfId="589" xr:uid="{00000000-0005-0000-0000-00004C020000}"/>
    <cellStyle name="_CBF KOTA HAKIM341_AM2 LTS WEEK 37_RED SEA WEEK 04-14_LTS week23_PIL LTS WEEK 10- WAN" xfId="590" xr:uid="{00000000-0005-0000-0000-00004D020000}"/>
    <cellStyle name="_CBF KOTA HAKIM341_AM2 LTS WEEK 37_RED SEA WEEK 04-14_LTS week23_PIL LTS WEEK 16 NIGEL" xfId="591" xr:uid="{00000000-0005-0000-0000-00004E020000}"/>
    <cellStyle name="_CBF KOTA HAKIM341_AM2 LTS WEEK 37_RED SEA WEEK 04-14_LTS week23_PIL LTS WEEK 44" xfId="592" xr:uid="{00000000-0005-0000-0000-00004F020000}"/>
    <cellStyle name="_CBF KOTA HAKIM341_AM2 LTS WEEK 37_RED SEA WEEK 04-14_LTS week23_PIL LTS WEEK 52 - NIGEL" xfId="593" xr:uid="{00000000-0005-0000-0000-000050020000}"/>
    <cellStyle name="_CBF KOTA HAKIM341_AM2 LTS WEEK 37_RED SEA WEEK 04-14_LTS week23_PIL LTS WEEK 52 - WAN" xfId="594" xr:uid="{00000000-0005-0000-0000-000051020000}"/>
    <cellStyle name="_CBF KOTA HAKIM341_AM2 LTS WEEK 37_RED SEA WEEK 04-14_LTS week23_SVT东南亚线" xfId="595" xr:uid="{00000000-0005-0000-0000-000052020000}"/>
    <cellStyle name="_CBF KOTA HAKIM341_AM2 LTS WEEK 37_RED SEA WEEK 04-14_LTS week23_SW3 52" xfId="596" xr:uid="{00000000-0005-0000-0000-000053020000}"/>
    <cellStyle name="_CBF KOTA HAKIM341_AM2 LTS WEEK 37_RED SEA WEEK 04-14_LTS week23_TJ Services - WK 1516" xfId="597" xr:uid="{00000000-0005-0000-0000-000054020000}"/>
    <cellStyle name="_CBF KOTA HAKIM341_AM2 LTS WEEK 37_RED SEA WEEK 04-14_LTS week23_TJ Services - WK 44" xfId="598" xr:uid="{00000000-0005-0000-0000-000055020000}"/>
    <cellStyle name="_CBF KOTA HAKIM341_AM2 LTS WEEK 37_RED SEA WEEK 04-14_LTS week26" xfId="599" xr:uid="{00000000-0005-0000-0000-000056020000}"/>
    <cellStyle name="_CBF KOTA HAKIM341_AM2 LTS WEEK 37_RED SEA WEEK 04-14_LTS week26_~4179906" xfId="600" xr:uid="{00000000-0005-0000-0000-000057020000}"/>
    <cellStyle name="_CBF KOTA HAKIM341_AM2 LTS WEEK 37_RED SEA WEEK 04-14_LTS week26_CCS LTS" xfId="601" xr:uid="{00000000-0005-0000-0000-000058020000}"/>
    <cellStyle name="_CBF KOTA HAKIM341_AM2 LTS WEEK 37_RED SEA WEEK 04-14_LTS week26_CCS LTS_SVT东南亚线" xfId="602" xr:uid="{00000000-0005-0000-0000-000059020000}"/>
    <cellStyle name="_CBF KOTA HAKIM341_AM2 LTS WEEK 37_RED SEA WEEK 04-14_LTS week26_LTS WEEK 41 Revised NZS" xfId="603" xr:uid="{00000000-0005-0000-0000-00005A020000}"/>
    <cellStyle name="_CBF KOTA HAKIM341_AM2 LTS WEEK 37_RED SEA WEEK 04-14_LTS week26_LTS WEEK 41 Revised NZS_SVT东南亚线" xfId="604" xr:uid="{00000000-0005-0000-0000-00005B020000}"/>
    <cellStyle name="_CBF KOTA HAKIM341_AM2 LTS WEEK 37_RED SEA WEEK 04-14_LTS week26_MZS 52" xfId="605" xr:uid="{00000000-0005-0000-0000-00005C020000}"/>
    <cellStyle name="_CBF KOTA HAKIM341_AM2 LTS WEEK 37_RED SEA WEEK 04-14_LTS week26_PIL LTS WEEK 10- WAN" xfId="606" xr:uid="{00000000-0005-0000-0000-00005D020000}"/>
    <cellStyle name="_CBF KOTA HAKIM341_AM2 LTS WEEK 37_RED SEA WEEK 04-14_LTS week26_PIL LTS WEEK 16 NIGEL" xfId="607" xr:uid="{00000000-0005-0000-0000-00005E020000}"/>
    <cellStyle name="_CBF KOTA HAKIM341_AM2 LTS WEEK 37_RED SEA WEEK 04-14_LTS week26_PIL LTS WEEK 44" xfId="608" xr:uid="{00000000-0005-0000-0000-00005F020000}"/>
    <cellStyle name="_CBF KOTA HAKIM341_AM2 LTS WEEK 37_RED SEA WEEK 04-14_LTS week26_PIL LTS WEEK 52 - NIGEL" xfId="609" xr:uid="{00000000-0005-0000-0000-000060020000}"/>
    <cellStyle name="_CBF KOTA HAKIM341_AM2 LTS WEEK 37_RED SEA WEEK 04-14_LTS week26_PIL LTS WEEK 52 - WAN" xfId="610" xr:uid="{00000000-0005-0000-0000-000061020000}"/>
    <cellStyle name="_CBF KOTA HAKIM341_AM2 LTS WEEK 37_RED SEA WEEK 04-14_LTS week26_SVT东南亚线" xfId="611" xr:uid="{00000000-0005-0000-0000-000062020000}"/>
    <cellStyle name="_CBF KOTA HAKIM341_AM2 LTS WEEK 37_RED SEA WEEK 04-14_LTS week26_SW3 52" xfId="612" xr:uid="{00000000-0005-0000-0000-000063020000}"/>
    <cellStyle name="_CBF KOTA HAKIM341_AM2 LTS WEEK 37_RED SEA WEEK 04-14_LTS week26_TJ Services - WK 1516" xfId="613" xr:uid="{00000000-0005-0000-0000-000064020000}"/>
    <cellStyle name="_CBF KOTA HAKIM341_AM2 LTS WEEK 37_RED SEA WEEK 04-14_LTS week26_TJ Services - WK 44" xfId="614" xr:uid="{00000000-0005-0000-0000-000065020000}"/>
    <cellStyle name="_CBF KOTA HAKIM341_AM2 LTS WEEK 37_RED SEA WEEK 04-14_PIL LTS WEEK 21 (yudhi version) Revised" xfId="615" xr:uid="{00000000-0005-0000-0000-000066020000}"/>
    <cellStyle name="_CBF KOTA HAKIM341_AM2 LTS WEEK 37_RED SEA WEEK 04-14_PIL LTS WEEK 21 (yudhi version) Revised_SVT东南亚线" xfId="616" xr:uid="{00000000-0005-0000-0000-000067020000}"/>
    <cellStyle name="_CBF KOTA HAKIM341_AM2 LTS WEEK 37_RED SEA WEEK 04-14_PIL LTS WEEK 23 (UD)" xfId="617" xr:uid="{00000000-0005-0000-0000-000068020000}"/>
    <cellStyle name="_CBF KOTA HAKIM341_AM2 LTS WEEK 37_RED SEA WEEK 04-14_PIL LTS WEEK 23 (UD)_~4179906" xfId="618" xr:uid="{00000000-0005-0000-0000-000069020000}"/>
    <cellStyle name="_CBF KOTA HAKIM341_AM2 LTS WEEK 37_RED SEA WEEK 04-14_PIL LTS WEEK 23 (UD)_CCS LTS" xfId="619" xr:uid="{00000000-0005-0000-0000-00006A020000}"/>
    <cellStyle name="_CBF KOTA HAKIM341_AM2 LTS WEEK 37_RED SEA WEEK 04-14_PIL LTS WEEK 23 (UD)_CCS LTS_SVT东南亚线" xfId="620" xr:uid="{00000000-0005-0000-0000-00006B020000}"/>
    <cellStyle name="_CBF KOTA HAKIM341_AM2 LTS WEEK 37_RED SEA WEEK 04-14_PIL LTS WEEK 23 (UD)_LTS WEEK 41 Revised NZS" xfId="621" xr:uid="{00000000-0005-0000-0000-00006C020000}"/>
    <cellStyle name="_CBF KOTA HAKIM341_AM2 LTS WEEK 37_RED SEA WEEK 04-14_PIL LTS WEEK 23 (UD)_LTS WEEK 41 Revised NZS_SVT东南亚线" xfId="622" xr:uid="{00000000-0005-0000-0000-00006D020000}"/>
    <cellStyle name="_CBF KOTA HAKIM341_AM2 LTS WEEK 37_RED SEA WEEK 04-14_PIL LTS WEEK 23 (UD)_MZS 52" xfId="623" xr:uid="{00000000-0005-0000-0000-00006E020000}"/>
    <cellStyle name="_CBF KOTA HAKIM341_AM2 LTS WEEK 37_RED SEA WEEK 04-14_PIL LTS WEEK 23 (UD)_PIL LTS WEEK 10- WAN" xfId="624" xr:uid="{00000000-0005-0000-0000-00006F020000}"/>
    <cellStyle name="_CBF KOTA HAKIM341_AM2 LTS WEEK 37_RED SEA WEEK 04-14_PIL LTS WEEK 23 (UD)_PIL LTS WEEK 16 NIGEL" xfId="625" xr:uid="{00000000-0005-0000-0000-000070020000}"/>
    <cellStyle name="_CBF KOTA HAKIM341_AM2 LTS WEEK 37_RED SEA WEEK 04-14_PIL LTS WEEK 23 (UD)_PIL LTS WEEK 44" xfId="626" xr:uid="{00000000-0005-0000-0000-000071020000}"/>
    <cellStyle name="_CBF KOTA HAKIM341_AM2 LTS WEEK 37_RED SEA WEEK 04-14_PIL LTS WEEK 23 (UD)_PIL LTS WEEK 52 - NIGEL" xfId="627" xr:uid="{00000000-0005-0000-0000-000072020000}"/>
    <cellStyle name="_CBF KOTA HAKIM341_AM2 LTS WEEK 37_RED SEA WEEK 04-14_PIL LTS WEEK 23 (UD)_PIL LTS WEEK 52 - WAN" xfId="628" xr:uid="{00000000-0005-0000-0000-000073020000}"/>
    <cellStyle name="_CBF KOTA HAKIM341_AM2 LTS WEEK 37_RED SEA WEEK 04-14_PIL LTS WEEK 23 (UD)_SVT东南亚线" xfId="629" xr:uid="{00000000-0005-0000-0000-000074020000}"/>
    <cellStyle name="_CBF KOTA HAKIM341_AM2 LTS WEEK 37_RED SEA WEEK 04-14_PIL LTS WEEK 23 (UD)_SW3 52" xfId="630" xr:uid="{00000000-0005-0000-0000-000075020000}"/>
    <cellStyle name="_CBF KOTA HAKIM341_AM2 LTS WEEK 37_RED SEA WEEK 04-14_PIL LTS WEEK 23 (UD)_TJ Services - WK 1516" xfId="631" xr:uid="{00000000-0005-0000-0000-000076020000}"/>
    <cellStyle name="_CBF KOTA HAKIM341_AM2 LTS WEEK 37_RED SEA WEEK 04-14_PIL LTS WEEK 23 (UD)_TJ Services - WK 44" xfId="632" xr:uid="{00000000-0005-0000-0000-000077020000}"/>
    <cellStyle name="_CBF KOTA HAKIM341_AM2 LTS WEEK 37_RED SEA WEEK 04-14_RED SEA WEEK 13-14" xfId="633" xr:uid="{00000000-0005-0000-0000-000078020000}"/>
    <cellStyle name="_CBF KOTA HAKIM341_AM2 LTS WEEK 37_RED SEA WEEK 04-14_RED SEA WEEK 13-14_SVT东南亚线" xfId="634" xr:uid="{00000000-0005-0000-0000-000079020000}"/>
    <cellStyle name="_CBF KOTA HAKIM341_AM2 LTS WEEK 37_RED SEA WEEK 04-14_RED SEA WEEK 21-14" xfId="635" xr:uid="{00000000-0005-0000-0000-00007A020000}"/>
    <cellStyle name="_CBF KOTA HAKIM341_AM2 LTS WEEK 37_RED SEA WEEK 04-14_RED SEA WEEK 21-14_SVT东南亚线" xfId="636" xr:uid="{00000000-0005-0000-0000-00007B020000}"/>
    <cellStyle name="_CBF KOTA HAKIM341_AM2 LTS WEEK 37_RED SEA WEEK 04-14_SVT东南亚线" xfId="637" xr:uid="{00000000-0005-0000-0000-00007C020000}"/>
    <cellStyle name="_CBF KOTA HAKIM341_AM2 LTS WEEK 37_RED SEA WEEK 13-14" xfId="638" xr:uid="{00000000-0005-0000-0000-00007D020000}"/>
    <cellStyle name="_CBF KOTA HAKIM341_AM2 LTS WEEK 37_RED SEA WEEK 13-14_SVT东南亚线" xfId="639" xr:uid="{00000000-0005-0000-0000-00007E020000}"/>
    <cellStyle name="_CBF KOTA HAKIM341_AM2 LTS WEEK 37_RED SEA WEEK 21-14" xfId="640" xr:uid="{00000000-0005-0000-0000-00007F020000}"/>
    <cellStyle name="_CBF KOTA HAKIM341_AM2 LTS WEEK 37_RED SEA WEEK 21-14_SVT东南亚线" xfId="641" xr:uid="{00000000-0005-0000-0000-000080020000}"/>
    <cellStyle name="_CBF KOTA HAKIM341_AM2 LTS WEEK 37_RED SEA WEEK 45" xfId="642" xr:uid="{00000000-0005-0000-0000-000081020000}"/>
    <cellStyle name="_CBF KOTA HAKIM341_AM2 LTS WEEK 37_RED SEA WEEK 45_ky services" xfId="643" xr:uid="{00000000-0005-0000-0000-000082020000}"/>
    <cellStyle name="_CBF KOTA HAKIM341_AM2 LTS WEEK 37_RED SEA WEEK 45_ky services_SVT东南亚线" xfId="644" xr:uid="{00000000-0005-0000-0000-000083020000}"/>
    <cellStyle name="_CBF KOTA HAKIM341_AM2 LTS WEEK 37_RED SEA WEEK 45_LTS week 34" xfId="645" xr:uid="{00000000-0005-0000-0000-000084020000}"/>
    <cellStyle name="_CBF KOTA HAKIM341_AM2 LTS WEEK 37_RED SEA WEEK 45_LTS week 34_~4179906" xfId="646" xr:uid="{00000000-0005-0000-0000-000085020000}"/>
    <cellStyle name="_CBF KOTA HAKIM341_AM2 LTS WEEK 37_RED SEA WEEK 45_LTS week 34_CCS LTS" xfId="647" xr:uid="{00000000-0005-0000-0000-000086020000}"/>
    <cellStyle name="_CBF KOTA HAKIM341_AM2 LTS WEEK 37_RED SEA WEEK 45_LTS week 34_CCS LTS_SVT东南亚线" xfId="648" xr:uid="{00000000-0005-0000-0000-000087020000}"/>
    <cellStyle name="_CBF KOTA HAKIM341_AM2 LTS WEEK 37_RED SEA WEEK 45_LTS week 34_LTS WEEK 41 Revised NZS" xfId="649" xr:uid="{00000000-0005-0000-0000-000088020000}"/>
    <cellStyle name="_CBF KOTA HAKIM341_AM2 LTS WEEK 37_RED SEA WEEK 45_LTS week 34_LTS WEEK 41 Revised NZS_SVT东南亚线" xfId="650" xr:uid="{00000000-0005-0000-0000-000089020000}"/>
    <cellStyle name="_CBF KOTA HAKIM341_AM2 LTS WEEK 37_RED SEA WEEK 45_LTS week 34_MZS 52" xfId="651" xr:uid="{00000000-0005-0000-0000-00008A020000}"/>
    <cellStyle name="_CBF KOTA HAKIM341_AM2 LTS WEEK 37_RED SEA WEEK 45_LTS week 34_PIL LTS WEEK 16 NIGEL" xfId="652" xr:uid="{00000000-0005-0000-0000-00008B020000}"/>
    <cellStyle name="_CBF KOTA HAKIM341_AM2 LTS WEEK 37_RED SEA WEEK 45_LTS week 34_PIL LTS WEEK 52 - NIGEL" xfId="653" xr:uid="{00000000-0005-0000-0000-00008C020000}"/>
    <cellStyle name="_CBF KOTA HAKIM341_AM2 LTS WEEK 37_RED SEA WEEK 45_LTS week 34_SVT东南亚线" xfId="654" xr:uid="{00000000-0005-0000-0000-00008D020000}"/>
    <cellStyle name="_CBF KOTA HAKIM341_AM2 LTS WEEK 37_RED SEA WEEK 45_LTS week 34_SW3 52" xfId="655" xr:uid="{00000000-0005-0000-0000-00008E020000}"/>
    <cellStyle name="_CBF KOTA HAKIM341_AM2 LTS WEEK 37_RED SEA WEEK 45_LTS week 34_TJ Services - WK 1516" xfId="656" xr:uid="{00000000-0005-0000-0000-00008F020000}"/>
    <cellStyle name="_CBF KOTA HAKIM341_AM2 LTS WEEK 37_RED SEA WEEK 45_LTS week 34_TJ Services - WK 44" xfId="657" xr:uid="{00000000-0005-0000-0000-000090020000}"/>
    <cellStyle name="_CBF KOTA HAKIM341_AM2 LTS WEEK 37_RED SEA WEEK 45_LTS week23" xfId="658" xr:uid="{00000000-0005-0000-0000-000091020000}"/>
    <cellStyle name="_CBF KOTA HAKIM341_AM2 LTS WEEK 37_RED SEA WEEK 45_LTS week23_~4179906" xfId="659" xr:uid="{00000000-0005-0000-0000-000092020000}"/>
    <cellStyle name="_CBF KOTA HAKIM341_AM2 LTS WEEK 37_RED SEA WEEK 45_LTS week23_CCS LTS" xfId="660" xr:uid="{00000000-0005-0000-0000-000093020000}"/>
    <cellStyle name="_CBF KOTA HAKIM341_AM2 LTS WEEK 37_RED SEA WEEK 45_LTS week23_CCS LTS_SVT东南亚线" xfId="661" xr:uid="{00000000-0005-0000-0000-000094020000}"/>
    <cellStyle name="_CBF KOTA HAKIM341_AM2 LTS WEEK 37_RED SEA WEEK 45_LTS week23_LTS WEEK 41 Revised NZS" xfId="662" xr:uid="{00000000-0005-0000-0000-000095020000}"/>
    <cellStyle name="_CBF KOTA HAKIM341_AM2 LTS WEEK 37_RED SEA WEEK 45_LTS week23_LTS WEEK 41 Revised NZS_SVT东南亚线" xfId="663" xr:uid="{00000000-0005-0000-0000-000096020000}"/>
    <cellStyle name="_CBF KOTA HAKIM341_AM2 LTS WEEK 37_RED SEA WEEK 45_LTS week23_MZS 52" xfId="664" xr:uid="{00000000-0005-0000-0000-000097020000}"/>
    <cellStyle name="_CBF KOTA HAKIM341_AM2 LTS WEEK 37_RED SEA WEEK 45_LTS week23_PIL LTS WEEK 10- WAN" xfId="665" xr:uid="{00000000-0005-0000-0000-000098020000}"/>
    <cellStyle name="_CBF KOTA HAKIM341_AM2 LTS WEEK 37_RED SEA WEEK 45_LTS week23_PIL LTS WEEK 16 NIGEL" xfId="666" xr:uid="{00000000-0005-0000-0000-000099020000}"/>
    <cellStyle name="_CBF KOTA HAKIM341_AM2 LTS WEEK 37_RED SEA WEEK 45_LTS week23_PIL LTS WEEK 44" xfId="667" xr:uid="{00000000-0005-0000-0000-00009A020000}"/>
    <cellStyle name="_CBF KOTA HAKIM341_AM2 LTS WEEK 37_RED SEA WEEK 45_LTS week23_PIL LTS WEEK 52 - NIGEL" xfId="668" xr:uid="{00000000-0005-0000-0000-00009B020000}"/>
    <cellStyle name="_CBF KOTA HAKIM341_AM2 LTS WEEK 37_RED SEA WEEK 45_LTS week23_PIL LTS WEEK 52 - WAN" xfId="669" xr:uid="{00000000-0005-0000-0000-00009C020000}"/>
    <cellStyle name="_CBF KOTA HAKIM341_AM2 LTS WEEK 37_RED SEA WEEK 45_LTS week23_SVT东南亚线" xfId="670" xr:uid="{00000000-0005-0000-0000-00009D020000}"/>
    <cellStyle name="_CBF KOTA HAKIM341_AM2 LTS WEEK 37_RED SEA WEEK 45_LTS week23_SW3 52" xfId="671" xr:uid="{00000000-0005-0000-0000-00009E020000}"/>
    <cellStyle name="_CBF KOTA HAKIM341_AM2 LTS WEEK 37_RED SEA WEEK 45_LTS week23_TJ Services - WK 1516" xfId="672" xr:uid="{00000000-0005-0000-0000-00009F020000}"/>
    <cellStyle name="_CBF KOTA HAKIM341_AM2 LTS WEEK 37_RED SEA WEEK 45_LTS week23_TJ Services - WK 44" xfId="673" xr:uid="{00000000-0005-0000-0000-0000A0020000}"/>
    <cellStyle name="_CBF KOTA HAKIM341_AM2 LTS WEEK 37_RED SEA WEEK 45_LTS week26" xfId="674" xr:uid="{00000000-0005-0000-0000-0000A1020000}"/>
    <cellStyle name="_CBF KOTA HAKIM341_AM2 LTS WEEK 37_RED SEA WEEK 45_LTS week26_~4179906" xfId="675" xr:uid="{00000000-0005-0000-0000-0000A2020000}"/>
    <cellStyle name="_CBF KOTA HAKIM341_AM2 LTS WEEK 37_RED SEA WEEK 45_LTS week26_CCS LTS" xfId="676" xr:uid="{00000000-0005-0000-0000-0000A3020000}"/>
    <cellStyle name="_CBF KOTA HAKIM341_AM2 LTS WEEK 37_RED SEA WEEK 45_LTS week26_CCS LTS_SVT东南亚线" xfId="677" xr:uid="{00000000-0005-0000-0000-0000A4020000}"/>
    <cellStyle name="_CBF KOTA HAKIM341_AM2 LTS WEEK 37_RED SEA WEEK 45_LTS week26_LTS WEEK 41 Revised NZS" xfId="678" xr:uid="{00000000-0005-0000-0000-0000A5020000}"/>
    <cellStyle name="_CBF KOTA HAKIM341_AM2 LTS WEEK 37_RED SEA WEEK 45_LTS week26_LTS WEEK 41 Revised NZS_SVT东南亚线" xfId="679" xr:uid="{00000000-0005-0000-0000-0000A6020000}"/>
    <cellStyle name="_CBF KOTA HAKIM341_AM2 LTS WEEK 37_RED SEA WEEK 45_LTS week26_MZS 52" xfId="680" xr:uid="{00000000-0005-0000-0000-0000A7020000}"/>
    <cellStyle name="_CBF KOTA HAKIM341_AM2 LTS WEEK 37_RED SEA WEEK 45_LTS week26_PIL LTS WEEK 10- WAN" xfId="681" xr:uid="{00000000-0005-0000-0000-0000A8020000}"/>
    <cellStyle name="_CBF KOTA HAKIM341_AM2 LTS WEEK 37_RED SEA WEEK 45_LTS week26_PIL LTS WEEK 16 NIGEL" xfId="682" xr:uid="{00000000-0005-0000-0000-0000A9020000}"/>
    <cellStyle name="_CBF KOTA HAKIM341_AM2 LTS WEEK 37_RED SEA WEEK 45_LTS week26_PIL LTS WEEK 44" xfId="683" xr:uid="{00000000-0005-0000-0000-0000AA020000}"/>
    <cellStyle name="_CBF KOTA HAKIM341_AM2 LTS WEEK 37_RED SEA WEEK 45_LTS week26_PIL LTS WEEK 52 - NIGEL" xfId="684" xr:uid="{00000000-0005-0000-0000-0000AB020000}"/>
    <cellStyle name="_CBF KOTA HAKIM341_AM2 LTS WEEK 37_RED SEA WEEK 45_LTS week26_PIL LTS WEEK 52 - WAN" xfId="685" xr:uid="{00000000-0005-0000-0000-0000AC020000}"/>
    <cellStyle name="_CBF KOTA HAKIM341_AM2 LTS WEEK 37_RED SEA WEEK 45_LTS week26_SVT东南亚线" xfId="686" xr:uid="{00000000-0005-0000-0000-0000AD020000}"/>
    <cellStyle name="_CBF KOTA HAKIM341_AM2 LTS WEEK 37_RED SEA WEEK 45_LTS week26_SW3 52" xfId="687" xr:uid="{00000000-0005-0000-0000-0000AE020000}"/>
    <cellStyle name="_CBF KOTA HAKIM341_AM2 LTS WEEK 37_RED SEA WEEK 45_LTS week26_TJ Services - WK 1516" xfId="688" xr:uid="{00000000-0005-0000-0000-0000AF020000}"/>
    <cellStyle name="_CBF KOTA HAKIM341_AM2 LTS WEEK 37_RED SEA WEEK 45_LTS week26_TJ Services - WK 44" xfId="689" xr:uid="{00000000-0005-0000-0000-0000B0020000}"/>
    <cellStyle name="_CBF KOTA HAKIM341_AM2 LTS WEEK 37_RED SEA WEEK 45_MZS" xfId="690" xr:uid="{00000000-0005-0000-0000-0000B1020000}"/>
    <cellStyle name="_CBF KOTA HAKIM341_AM2 LTS WEEK 37_RED SEA WEEK 45_MZS_SVT东南亚线" xfId="691" xr:uid="{00000000-0005-0000-0000-0000B2020000}"/>
    <cellStyle name="_CBF KOTA HAKIM341_AM2 LTS WEEK 37_RED SEA WEEK 45_PIL LTS WEEK 04" xfId="692" xr:uid="{00000000-0005-0000-0000-0000B3020000}"/>
    <cellStyle name="_CBF KOTA HAKIM341_AM2 LTS WEEK 37_RED SEA WEEK 45_PIL LTS WEEK 04_SVT东南亚线" xfId="693" xr:uid="{00000000-0005-0000-0000-0000B4020000}"/>
    <cellStyle name="_CBF KOTA HAKIM341_AM2 LTS WEEK 37_RED SEA WEEK 45_PIL LTS WEEK 12 (yudhi version)" xfId="694" xr:uid="{00000000-0005-0000-0000-0000B5020000}"/>
    <cellStyle name="_CBF KOTA HAKIM341_AM2 LTS WEEK 37_RED SEA WEEK 45_PIL LTS WEEK 12 (yudhi version)_SVT东南亚线" xfId="695" xr:uid="{00000000-0005-0000-0000-0000B6020000}"/>
    <cellStyle name="_CBF KOTA HAKIM341_AM2 LTS WEEK 37_RED SEA WEEK 45_PIL LTS WEEK 21 (yudhi version) Revised" xfId="696" xr:uid="{00000000-0005-0000-0000-0000B7020000}"/>
    <cellStyle name="_CBF KOTA HAKIM341_AM2 LTS WEEK 37_RED SEA WEEK 45_PIL LTS WEEK 21 (yudhi version) Revised_SVT东南亚线" xfId="697" xr:uid="{00000000-0005-0000-0000-0000B8020000}"/>
    <cellStyle name="_CBF KOTA HAKIM341_AM2 LTS WEEK 37_RED SEA WEEK 45_PIL LTS WEEK 23 (UD)" xfId="698" xr:uid="{00000000-0005-0000-0000-0000B9020000}"/>
    <cellStyle name="_CBF KOTA HAKIM341_AM2 LTS WEEK 37_RED SEA WEEK 45_PIL LTS WEEK 23 (UD)_~4179906" xfId="699" xr:uid="{00000000-0005-0000-0000-0000BA020000}"/>
    <cellStyle name="_CBF KOTA HAKIM341_AM2 LTS WEEK 37_RED SEA WEEK 45_PIL LTS WEEK 23 (UD)_CCS LTS" xfId="700" xr:uid="{00000000-0005-0000-0000-0000BB020000}"/>
    <cellStyle name="_CBF KOTA HAKIM341_AM2 LTS WEEK 37_RED SEA WEEK 45_PIL LTS WEEK 23 (UD)_CCS LTS_SVT东南亚线" xfId="701" xr:uid="{00000000-0005-0000-0000-0000BC020000}"/>
    <cellStyle name="_CBF KOTA HAKIM341_AM2 LTS WEEK 37_RED SEA WEEK 45_PIL LTS WEEK 23 (UD)_LTS WEEK 41 Revised NZS" xfId="702" xr:uid="{00000000-0005-0000-0000-0000BD020000}"/>
    <cellStyle name="_CBF KOTA HAKIM341_AM2 LTS WEEK 37_RED SEA WEEK 45_PIL LTS WEEK 23 (UD)_LTS WEEK 41 Revised NZS_SVT东南亚线" xfId="703" xr:uid="{00000000-0005-0000-0000-0000BE020000}"/>
    <cellStyle name="_CBF KOTA HAKIM341_AM2 LTS WEEK 37_RED SEA WEEK 45_PIL LTS WEEK 23 (UD)_MZS 52" xfId="704" xr:uid="{00000000-0005-0000-0000-0000BF020000}"/>
    <cellStyle name="_CBF KOTA HAKIM341_AM2 LTS WEEK 37_RED SEA WEEK 45_PIL LTS WEEK 23 (UD)_PIL LTS WEEK 10- WAN" xfId="705" xr:uid="{00000000-0005-0000-0000-0000C0020000}"/>
    <cellStyle name="_CBF KOTA HAKIM341_AM2 LTS WEEK 37_RED SEA WEEK 45_PIL LTS WEEK 23 (UD)_PIL LTS WEEK 16 NIGEL" xfId="706" xr:uid="{00000000-0005-0000-0000-0000C1020000}"/>
    <cellStyle name="_CBF KOTA HAKIM341_AM2 LTS WEEK 37_RED SEA WEEK 45_PIL LTS WEEK 23 (UD)_PIL LTS WEEK 44" xfId="707" xr:uid="{00000000-0005-0000-0000-0000C2020000}"/>
    <cellStyle name="_CBF KOTA HAKIM341_AM2 LTS WEEK 37_RED SEA WEEK 45_PIL LTS WEEK 23 (UD)_PIL LTS WEEK 52 - NIGEL" xfId="708" xr:uid="{00000000-0005-0000-0000-0000C3020000}"/>
    <cellStyle name="_CBF KOTA HAKIM341_AM2 LTS WEEK 37_RED SEA WEEK 45_PIL LTS WEEK 23 (UD)_PIL LTS WEEK 52 - WAN" xfId="709" xr:uid="{00000000-0005-0000-0000-0000C4020000}"/>
    <cellStyle name="_CBF KOTA HAKIM341_AM2 LTS WEEK 37_RED SEA WEEK 45_PIL LTS WEEK 23 (UD)_SVT东南亚线" xfId="710" xr:uid="{00000000-0005-0000-0000-0000C5020000}"/>
    <cellStyle name="_CBF KOTA HAKIM341_AM2 LTS WEEK 37_RED SEA WEEK 45_PIL LTS WEEK 23 (UD)_SW3 52" xfId="711" xr:uid="{00000000-0005-0000-0000-0000C6020000}"/>
    <cellStyle name="_CBF KOTA HAKIM341_AM2 LTS WEEK 37_RED SEA WEEK 45_PIL LTS WEEK 23 (UD)_TJ Services - WK 1516" xfId="712" xr:uid="{00000000-0005-0000-0000-0000C7020000}"/>
    <cellStyle name="_CBF KOTA HAKIM341_AM2 LTS WEEK 37_RED SEA WEEK 45_PIL LTS WEEK 23 (UD)_TJ Services - WK 44" xfId="713" xr:uid="{00000000-0005-0000-0000-0000C8020000}"/>
    <cellStyle name="_CBF KOTA HAKIM341_AM2 LTS WEEK 37_RED SEA WEEK 45_RED SEA WEEK 13-14" xfId="714" xr:uid="{00000000-0005-0000-0000-0000C9020000}"/>
    <cellStyle name="_CBF KOTA HAKIM341_AM2 LTS WEEK 37_RED SEA WEEK 45_RED SEA WEEK 13-14_SVT东南亚线" xfId="715" xr:uid="{00000000-0005-0000-0000-0000CA020000}"/>
    <cellStyle name="_CBF KOTA HAKIM341_AM2 LTS WEEK 37_RED SEA WEEK 45_RED SEA WEEK 21-14" xfId="716" xr:uid="{00000000-0005-0000-0000-0000CB020000}"/>
    <cellStyle name="_CBF KOTA HAKIM341_AM2 LTS WEEK 37_RED SEA WEEK 45_RED SEA WEEK 21-14_SVT东南亚线" xfId="717" xr:uid="{00000000-0005-0000-0000-0000CC020000}"/>
    <cellStyle name="_CBF KOTA HAKIM341_AM2 LTS WEEK 37_RED SEA WEEK 45_RGS REV" xfId="718" xr:uid="{00000000-0005-0000-0000-0000CD020000}"/>
    <cellStyle name="_CBF KOTA HAKIM341_AM2 LTS WEEK 37_RED SEA WEEK 45_RGS REV_SVT东南亚线" xfId="719" xr:uid="{00000000-0005-0000-0000-0000CE020000}"/>
    <cellStyle name="_CBF KOTA HAKIM341_AM2 LTS WEEK 37_RED SEA WEEK 45_SVT东南亚线" xfId="720" xr:uid="{00000000-0005-0000-0000-0000CF020000}"/>
    <cellStyle name="_CBF KOTA HAKIM341_AM2 LTS WEEK 37_RED SEA WEEK 46" xfId="721" xr:uid="{00000000-0005-0000-0000-0000D0020000}"/>
    <cellStyle name="_CBF KOTA HAKIM341_AM2 LTS WEEK 37_RED SEA WEEK 46_ky services" xfId="722" xr:uid="{00000000-0005-0000-0000-0000D1020000}"/>
    <cellStyle name="_CBF KOTA HAKIM341_AM2 LTS WEEK 37_RED SEA WEEK 46_ky services_SVT东南亚线" xfId="723" xr:uid="{00000000-0005-0000-0000-0000D2020000}"/>
    <cellStyle name="_CBF KOTA HAKIM341_AM2 LTS WEEK 37_RED SEA WEEK 46_LTS week 34" xfId="724" xr:uid="{00000000-0005-0000-0000-0000D3020000}"/>
    <cellStyle name="_CBF KOTA HAKIM341_AM2 LTS WEEK 37_RED SEA WEEK 46_LTS week 34_~4179906" xfId="725" xr:uid="{00000000-0005-0000-0000-0000D4020000}"/>
    <cellStyle name="_CBF KOTA HAKIM341_AM2 LTS WEEK 37_RED SEA WEEK 46_LTS week 34_CCS LTS" xfId="726" xr:uid="{00000000-0005-0000-0000-0000D5020000}"/>
    <cellStyle name="_CBF KOTA HAKIM341_AM2 LTS WEEK 37_RED SEA WEEK 46_LTS week 34_CCS LTS_SVT东南亚线" xfId="727" xr:uid="{00000000-0005-0000-0000-0000D6020000}"/>
    <cellStyle name="_CBF KOTA HAKIM341_AM2 LTS WEEK 37_RED SEA WEEK 46_LTS week 34_LTS WEEK 41 Revised NZS" xfId="728" xr:uid="{00000000-0005-0000-0000-0000D7020000}"/>
    <cellStyle name="_CBF KOTA HAKIM341_AM2 LTS WEEK 37_RED SEA WEEK 46_LTS week 34_LTS WEEK 41 Revised NZS_SVT东南亚线" xfId="729" xr:uid="{00000000-0005-0000-0000-0000D8020000}"/>
    <cellStyle name="_CBF KOTA HAKIM341_AM2 LTS WEEK 37_RED SEA WEEK 46_LTS week 34_MZS 52" xfId="730" xr:uid="{00000000-0005-0000-0000-0000D9020000}"/>
    <cellStyle name="_CBF KOTA HAKIM341_AM2 LTS WEEK 37_RED SEA WEEK 46_LTS week 34_PIL LTS WEEK 16 NIGEL" xfId="731" xr:uid="{00000000-0005-0000-0000-0000DA020000}"/>
    <cellStyle name="_CBF KOTA HAKIM341_AM2 LTS WEEK 37_RED SEA WEEK 46_LTS week 34_PIL LTS WEEK 52 - NIGEL" xfId="732" xr:uid="{00000000-0005-0000-0000-0000DB020000}"/>
    <cellStyle name="_CBF KOTA HAKIM341_AM2 LTS WEEK 37_RED SEA WEEK 46_LTS week 34_SVT东南亚线" xfId="733" xr:uid="{00000000-0005-0000-0000-0000DC020000}"/>
    <cellStyle name="_CBF KOTA HAKIM341_AM2 LTS WEEK 37_RED SEA WEEK 46_LTS week 34_SW3 52" xfId="734" xr:uid="{00000000-0005-0000-0000-0000DD020000}"/>
    <cellStyle name="_CBF KOTA HAKIM341_AM2 LTS WEEK 37_RED SEA WEEK 46_LTS week 34_TJ Services - WK 1516" xfId="735" xr:uid="{00000000-0005-0000-0000-0000DE020000}"/>
    <cellStyle name="_CBF KOTA HAKIM341_AM2 LTS WEEK 37_RED SEA WEEK 46_LTS week 34_TJ Services - WK 44" xfId="736" xr:uid="{00000000-0005-0000-0000-0000DF020000}"/>
    <cellStyle name="_CBF KOTA HAKIM341_AM2 LTS WEEK 37_RED SEA WEEK 46_LTS week23" xfId="737" xr:uid="{00000000-0005-0000-0000-0000E0020000}"/>
    <cellStyle name="_CBF KOTA HAKIM341_AM2 LTS WEEK 37_RED SEA WEEK 46_LTS week23_~4179906" xfId="738" xr:uid="{00000000-0005-0000-0000-0000E1020000}"/>
    <cellStyle name="_CBF KOTA HAKIM341_AM2 LTS WEEK 37_RED SEA WEEK 46_LTS week23_CCS LTS" xfId="739" xr:uid="{00000000-0005-0000-0000-0000E2020000}"/>
    <cellStyle name="_CBF KOTA HAKIM341_AM2 LTS WEEK 37_RED SEA WEEK 46_LTS week23_CCS LTS_SVT东南亚线" xfId="740" xr:uid="{00000000-0005-0000-0000-0000E3020000}"/>
    <cellStyle name="_CBF KOTA HAKIM341_AM2 LTS WEEK 37_RED SEA WEEK 46_LTS week23_LTS WEEK 41 Revised NZS" xfId="741" xr:uid="{00000000-0005-0000-0000-0000E4020000}"/>
    <cellStyle name="_CBF KOTA HAKIM341_AM2 LTS WEEK 37_RED SEA WEEK 46_LTS week23_LTS WEEK 41 Revised NZS_SVT东南亚线" xfId="742" xr:uid="{00000000-0005-0000-0000-0000E5020000}"/>
    <cellStyle name="_CBF KOTA HAKIM341_AM2 LTS WEEK 37_RED SEA WEEK 46_LTS week23_MZS 52" xfId="743" xr:uid="{00000000-0005-0000-0000-0000E6020000}"/>
    <cellStyle name="_CBF KOTA HAKIM341_AM2 LTS WEEK 37_RED SEA WEEK 46_LTS week23_PIL LTS WEEK 10- WAN" xfId="744" xr:uid="{00000000-0005-0000-0000-0000E7020000}"/>
    <cellStyle name="_CBF KOTA HAKIM341_AM2 LTS WEEK 37_RED SEA WEEK 46_LTS week23_PIL LTS WEEK 16 NIGEL" xfId="745" xr:uid="{00000000-0005-0000-0000-0000E8020000}"/>
    <cellStyle name="_CBF KOTA HAKIM341_AM2 LTS WEEK 37_RED SEA WEEK 46_LTS week23_PIL LTS WEEK 44" xfId="746" xr:uid="{00000000-0005-0000-0000-0000E9020000}"/>
    <cellStyle name="_CBF KOTA HAKIM341_AM2 LTS WEEK 37_RED SEA WEEK 46_LTS week23_PIL LTS WEEK 52 - NIGEL" xfId="747" xr:uid="{00000000-0005-0000-0000-0000EA020000}"/>
    <cellStyle name="_CBF KOTA HAKIM341_AM2 LTS WEEK 37_RED SEA WEEK 46_LTS week23_PIL LTS WEEK 52 - WAN" xfId="748" xr:uid="{00000000-0005-0000-0000-0000EB020000}"/>
    <cellStyle name="_CBF KOTA HAKIM341_AM2 LTS WEEK 37_RED SEA WEEK 46_LTS week23_SVT东南亚线" xfId="749" xr:uid="{00000000-0005-0000-0000-0000EC020000}"/>
    <cellStyle name="_CBF KOTA HAKIM341_AM2 LTS WEEK 37_RED SEA WEEK 46_LTS week23_SW3 52" xfId="750" xr:uid="{00000000-0005-0000-0000-0000ED020000}"/>
    <cellStyle name="_CBF KOTA HAKIM341_AM2 LTS WEEK 37_RED SEA WEEK 46_LTS week23_TJ Services - WK 1516" xfId="751" xr:uid="{00000000-0005-0000-0000-0000EE020000}"/>
    <cellStyle name="_CBF KOTA HAKIM341_AM2 LTS WEEK 37_RED SEA WEEK 46_LTS week23_TJ Services - WK 44" xfId="752" xr:uid="{00000000-0005-0000-0000-0000EF020000}"/>
    <cellStyle name="_CBF KOTA HAKIM341_AM2 LTS WEEK 37_RED SEA WEEK 46_LTS week26" xfId="753" xr:uid="{00000000-0005-0000-0000-0000F0020000}"/>
    <cellStyle name="_CBF KOTA HAKIM341_AM2 LTS WEEK 37_RED SEA WEEK 46_LTS week26_~4179906" xfId="754" xr:uid="{00000000-0005-0000-0000-0000F1020000}"/>
    <cellStyle name="_CBF KOTA HAKIM341_AM2 LTS WEEK 37_RED SEA WEEK 46_LTS week26_CCS LTS" xfId="755" xr:uid="{00000000-0005-0000-0000-0000F2020000}"/>
    <cellStyle name="_CBF KOTA HAKIM341_AM2 LTS WEEK 37_RED SEA WEEK 46_LTS week26_CCS LTS_SVT东南亚线" xfId="756" xr:uid="{00000000-0005-0000-0000-0000F3020000}"/>
    <cellStyle name="_CBF KOTA HAKIM341_AM2 LTS WEEK 37_RED SEA WEEK 46_LTS week26_LTS WEEK 41 Revised NZS" xfId="757" xr:uid="{00000000-0005-0000-0000-0000F4020000}"/>
    <cellStyle name="_CBF KOTA HAKIM341_AM2 LTS WEEK 37_RED SEA WEEK 46_LTS week26_LTS WEEK 41 Revised NZS_SVT东南亚线" xfId="758" xr:uid="{00000000-0005-0000-0000-0000F5020000}"/>
    <cellStyle name="_CBF KOTA HAKIM341_AM2 LTS WEEK 37_RED SEA WEEK 46_LTS week26_MZS 52" xfId="759" xr:uid="{00000000-0005-0000-0000-0000F6020000}"/>
    <cellStyle name="_CBF KOTA HAKIM341_AM2 LTS WEEK 37_RED SEA WEEK 46_LTS week26_PIL LTS WEEK 10- WAN" xfId="760" xr:uid="{00000000-0005-0000-0000-0000F7020000}"/>
    <cellStyle name="_CBF KOTA HAKIM341_AM2 LTS WEEK 37_RED SEA WEEK 46_LTS week26_PIL LTS WEEK 16 NIGEL" xfId="761" xr:uid="{00000000-0005-0000-0000-0000F8020000}"/>
    <cellStyle name="_CBF KOTA HAKIM341_AM2 LTS WEEK 37_RED SEA WEEK 46_LTS week26_PIL LTS WEEK 44" xfId="762" xr:uid="{00000000-0005-0000-0000-0000F9020000}"/>
    <cellStyle name="_CBF KOTA HAKIM341_AM2 LTS WEEK 37_RED SEA WEEK 46_LTS week26_PIL LTS WEEK 52 - NIGEL" xfId="763" xr:uid="{00000000-0005-0000-0000-0000FA020000}"/>
    <cellStyle name="_CBF KOTA HAKIM341_AM2 LTS WEEK 37_RED SEA WEEK 46_LTS week26_PIL LTS WEEK 52 - WAN" xfId="764" xr:uid="{00000000-0005-0000-0000-0000FB020000}"/>
    <cellStyle name="_CBF KOTA HAKIM341_AM2 LTS WEEK 37_RED SEA WEEK 46_LTS week26_SVT东南亚线" xfId="765" xr:uid="{00000000-0005-0000-0000-0000FC020000}"/>
    <cellStyle name="_CBF KOTA HAKIM341_AM2 LTS WEEK 37_RED SEA WEEK 46_LTS week26_SW3 52" xfId="766" xr:uid="{00000000-0005-0000-0000-0000FD020000}"/>
    <cellStyle name="_CBF KOTA HAKIM341_AM2 LTS WEEK 37_RED SEA WEEK 46_LTS week26_TJ Services - WK 1516" xfId="767" xr:uid="{00000000-0005-0000-0000-0000FE020000}"/>
    <cellStyle name="_CBF KOTA HAKIM341_AM2 LTS WEEK 37_RED SEA WEEK 46_LTS week26_TJ Services - WK 44" xfId="768" xr:uid="{00000000-0005-0000-0000-0000FF020000}"/>
    <cellStyle name="_CBF KOTA HAKIM341_AM2 LTS WEEK 37_RED SEA WEEK 46_MZS" xfId="769" xr:uid="{00000000-0005-0000-0000-000000030000}"/>
    <cellStyle name="_CBF KOTA HAKIM341_AM2 LTS WEEK 37_RED SEA WEEK 46_MZS_SVT东南亚线" xfId="770" xr:uid="{00000000-0005-0000-0000-000001030000}"/>
    <cellStyle name="_CBF KOTA HAKIM341_AM2 LTS WEEK 37_RED SEA WEEK 46_PIL LTS WEEK 04" xfId="771" xr:uid="{00000000-0005-0000-0000-000002030000}"/>
    <cellStyle name="_CBF KOTA HAKIM341_AM2 LTS WEEK 37_RED SEA WEEK 46_PIL LTS WEEK 04_SVT东南亚线" xfId="772" xr:uid="{00000000-0005-0000-0000-000003030000}"/>
    <cellStyle name="_CBF KOTA HAKIM341_AM2 LTS WEEK 37_RED SEA WEEK 46_PIL LTS WEEK 12 (yudhi version)" xfId="773" xr:uid="{00000000-0005-0000-0000-000004030000}"/>
    <cellStyle name="_CBF KOTA HAKIM341_AM2 LTS WEEK 37_RED SEA WEEK 46_PIL LTS WEEK 12 (yudhi version)_SVT东南亚线" xfId="774" xr:uid="{00000000-0005-0000-0000-000005030000}"/>
    <cellStyle name="_CBF KOTA HAKIM341_AM2 LTS WEEK 37_RED SEA WEEK 46_PIL LTS WEEK 21 (yudhi version) Revised" xfId="775" xr:uid="{00000000-0005-0000-0000-000006030000}"/>
    <cellStyle name="_CBF KOTA HAKIM341_AM2 LTS WEEK 37_RED SEA WEEK 46_PIL LTS WEEK 21 (yudhi version) Revised_SVT东南亚线" xfId="776" xr:uid="{00000000-0005-0000-0000-000007030000}"/>
    <cellStyle name="_CBF KOTA HAKIM341_AM2 LTS WEEK 37_RED SEA WEEK 46_PIL LTS WEEK 23 (UD)" xfId="777" xr:uid="{00000000-0005-0000-0000-000008030000}"/>
    <cellStyle name="_CBF KOTA HAKIM341_AM2 LTS WEEK 37_RED SEA WEEK 46_PIL LTS WEEK 23 (UD)_~4179906" xfId="778" xr:uid="{00000000-0005-0000-0000-000009030000}"/>
    <cellStyle name="_CBF KOTA HAKIM341_AM2 LTS WEEK 37_RED SEA WEEK 46_PIL LTS WEEK 23 (UD)_CCS LTS" xfId="779" xr:uid="{00000000-0005-0000-0000-00000A030000}"/>
    <cellStyle name="_CBF KOTA HAKIM341_AM2 LTS WEEK 37_RED SEA WEEK 46_PIL LTS WEEK 23 (UD)_CCS LTS_SVT东南亚线" xfId="780" xr:uid="{00000000-0005-0000-0000-00000B030000}"/>
    <cellStyle name="_CBF KOTA HAKIM341_AM2 LTS WEEK 37_RED SEA WEEK 46_PIL LTS WEEK 23 (UD)_LTS WEEK 41 Revised NZS" xfId="781" xr:uid="{00000000-0005-0000-0000-00000C030000}"/>
    <cellStyle name="_CBF KOTA HAKIM341_AM2 LTS WEEK 37_RED SEA WEEK 46_PIL LTS WEEK 23 (UD)_LTS WEEK 41 Revised NZS_SVT东南亚线" xfId="782" xr:uid="{00000000-0005-0000-0000-00000D030000}"/>
    <cellStyle name="_CBF KOTA HAKIM341_AM2 LTS WEEK 37_RED SEA WEEK 46_PIL LTS WEEK 23 (UD)_MZS 52" xfId="783" xr:uid="{00000000-0005-0000-0000-00000E030000}"/>
    <cellStyle name="_CBF KOTA HAKIM341_AM2 LTS WEEK 37_RED SEA WEEK 46_PIL LTS WEEK 23 (UD)_PIL LTS WEEK 10- WAN" xfId="784" xr:uid="{00000000-0005-0000-0000-00000F030000}"/>
    <cellStyle name="_CBF KOTA HAKIM341_AM2 LTS WEEK 37_RED SEA WEEK 46_PIL LTS WEEK 23 (UD)_PIL LTS WEEK 16 NIGEL" xfId="785" xr:uid="{00000000-0005-0000-0000-000010030000}"/>
    <cellStyle name="_CBF KOTA HAKIM341_AM2 LTS WEEK 37_RED SEA WEEK 46_PIL LTS WEEK 23 (UD)_PIL LTS WEEK 44" xfId="786" xr:uid="{00000000-0005-0000-0000-000011030000}"/>
    <cellStyle name="_CBF KOTA HAKIM341_AM2 LTS WEEK 37_RED SEA WEEK 46_PIL LTS WEEK 23 (UD)_PIL LTS WEEK 52 - NIGEL" xfId="787" xr:uid="{00000000-0005-0000-0000-000012030000}"/>
    <cellStyle name="_CBF KOTA HAKIM341_AM2 LTS WEEK 37_RED SEA WEEK 46_PIL LTS WEEK 23 (UD)_PIL LTS WEEK 52 - WAN" xfId="788" xr:uid="{00000000-0005-0000-0000-000013030000}"/>
    <cellStyle name="_CBF KOTA HAKIM341_AM2 LTS WEEK 37_RED SEA WEEK 46_PIL LTS WEEK 23 (UD)_SVT东南亚线" xfId="789" xr:uid="{00000000-0005-0000-0000-000014030000}"/>
    <cellStyle name="_CBF KOTA HAKIM341_AM2 LTS WEEK 37_RED SEA WEEK 46_PIL LTS WEEK 23 (UD)_SW3 52" xfId="790" xr:uid="{00000000-0005-0000-0000-000015030000}"/>
    <cellStyle name="_CBF KOTA HAKIM341_AM2 LTS WEEK 37_RED SEA WEEK 46_PIL LTS WEEK 23 (UD)_TJ Services - WK 1516" xfId="791" xr:uid="{00000000-0005-0000-0000-000016030000}"/>
    <cellStyle name="_CBF KOTA HAKIM341_AM2 LTS WEEK 37_RED SEA WEEK 46_PIL LTS WEEK 23 (UD)_TJ Services - WK 44" xfId="792" xr:uid="{00000000-0005-0000-0000-000017030000}"/>
    <cellStyle name="_CBF KOTA HAKIM341_AM2 LTS WEEK 37_RED SEA WEEK 46_RED SEA WEEK 13-14" xfId="793" xr:uid="{00000000-0005-0000-0000-000018030000}"/>
    <cellStyle name="_CBF KOTA HAKIM341_AM2 LTS WEEK 37_RED SEA WEEK 46_RED SEA WEEK 13-14_SVT东南亚线" xfId="794" xr:uid="{00000000-0005-0000-0000-000019030000}"/>
    <cellStyle name="_CBF KOTA HAKIM341_AM2 LTS WEEK 37_RED SEA WEEK 46_RED SEA WEEK 21-14" xfId="795" xr:uid="{00000000-0005-0000-0000-00001A030000}"/>
    <cellStyle name="_CBF KOTA HAKIM341_AM2 LTS WEEK 37_RED SEA WEEK 46_RED SEA WEEK 21-14_SVT东南亚线" xfId="796" xr:uid="{00000000-0005-0000-0000-00001B030000}"/>
    <cellStyle name="_CBF KOTA HAKIM341_AM2 LTS WEEK 37_RED SEA WEEK 46_RGS REV" xfId="797" xr:uid="{00000000-0005-0000-0000-00001C030000}"/>
    <cellStyle name="_CBF KOTA HAKIM341_AM2 LTS WEEK 37_RED SEA WEEK 46_RGS REV_SVT东南亚线" xfId="798" xr:uid="{00000000-0005-0000-0000-00001D030000}"/>
    <cellStyle name="_CBF KOTA HAKIM341_AM2 LTS WEEK 37_RED SEA WEEK 46_SVT东南亚线" xfId="799" xr:uid="{00000000-0005-0000-0000-00001E030000}"/>
    <cellStyle name="_CBF KOTA HAKIM341_AM2 LTS WEEK 37_RED SEA WEEK 51" xfId="800" xr:uid="{00000000-0005-0000-0000-00001F030000}"/>
    <cellStyle name="_CBF KOTA HAKIM341_AM2 LTS WEEK 37_RED SEA WEEK 51_ky services" xfId="801" xr:uid="{00000000-0005-0000-0000-000020030000}"/>
    <cellStyle name="_CBF KOTA HAKIM341_AM2 LTS WEEK 37_RED SEA WEEK 51_ky services_SVT东南亚线" xfId="802" xr:uid="{00000000-0005-0000-0000-000021030000}"/>
    <cellStyle name="_CBF KOTA HAKIM341_AM2 LTS WEEK 37_RED SEA WEEK 51_LTS week 34" xfId="803" xr:uid="{00000000-0005-0000-0000-000022030000}"/>
    <cellStyle name="_CBF KOTA HAKIM341_AM2 LTS WEEK 37_RED SEA WEEK 51_LTS week 34_~4179906" xfId="804" xr:uid="{00000000-0005-0000-0000-000023030000}"/>
    <cellStyle name="_CBF KOTA HAKIM341_AM2 LTS WEEK 37_RED SEA WEEK 51_LTS week 34_CCS LTS" xfId="805" xr:uid="{00000000-0005-0000-0000-000024030000}"/>
    <cellStyle name="_CBF KOTA HAKIM341_AM2 LTS WEEK 37_RED SEA WEEK 51_LTS week 34_CCS LTS_SVT东南亚线" xfId="806" xr:uid="{00000000-0005-0000-0000-000025030000}"/>
    <cellStyle name="_CBF KOTA HAKIM341_AM2 LTS WEEK 37_RED SEA WEEK 51_LTS week 34_LTS WEEK 41 Revised NZS" xfId="807" xr:uid="{00000000-0005-0000-0000-000026030000}"/>
    <cellStyle name="_CBF KOTA HAKIM341_AM2 LTS WEEK 37_RED SEA WEEK 51_LTS week 34_LTS WEEK 41 Revised NZS_SVT东南亚线" xfId="808" xr:uid="{00000000-0005-0000-0000-000027030000}"/>
    <cellStyle name="_CBF KOTA HAKIM341_AM2 LTS WEEK 37_RED SEA WEEK 51_LTS week 34_MZS 52" xfId="809" xr:uid="{00000000-0005-0000-0000-000028030000}"/>
    <cellStyle name="_CBF KOTA HAKIM341_AM2 LTS WEEK 37_RED SEA WEEK 51_LTS week 34_PIL LTS WEEK 16 NIGEL" xfId="810" xr:uid="{00000000-0005-0000-0000-000029030000}"/>
    <cellStyle name="_CBF KOTA HAKIM341_AM2 LTS WEEK 37_RED SEA WEEK 51_LTS week 34_PIL LTS WEEK 52 - NIGEL" xfId="811" xr:uid="{00000000-0005-0000-0000-00002A030000}"/>
    <cellStyle name="_CBF KOTA HAKIM341_AM2 LTS WEEK 37_RED SEA WEEK 51_LTS week 34_SVT东南亚线" xfId="812" xr:uid="{00000000-0005-0000-0000-00002B030000}"/>
    <cellStyle name="_CBF KOTA HAKIM341_AM2 LTS WEEK 37_RED SEA WEEK 51_LTS week 34_SW3 52" xfId="813" xr:uid="{00000000-0005-0000-0000-00002C030000}"/>
    <cellStyle name="_CBF KOTA HAKIM341_AM2 LTS WEEK 37_RED SEA WEEK 51_LTS week 34_TJ Services - WK 1516" xfId="814" xr:uid="{00000000-0005-0000-0000-00002D030000}"/>
    <cellStyle name="_CBF KOTA HAKIM341_AM2 LTS WEEK 37_RED SEA WEEK 51_LTS week 34_TJ Services - WK 44" xfId="815" xr:uid="{00000000-0005-0000-0000-00002E030000}"/>
    <cellStyle name="_CBF KOTA HAKIM341_AM2 LTS WEEK 37_RED SEA WEEK 51_LTS week23" xfId="816" xr:uid="{00000000-0005-0000-0000-00002F030000}"/>
    <cellStyle name="_CBF KOTA HAKIM341_AM2 LTS WEEK 37_RED SEA WEEK 51_LTS week23_~4179906" xfId="817" xr:uid="{00000000-0005-0000-0000-000030030000}"/>
    <cellStyle name="_CBF KOTA HAKIM341_AM2 LTS WEEK 37_RED SEA WEEK 51_LTS week23_CCS LTS" xfId="818" xr:uid="{00000000-0005-0000-0000-000031030000}"/>
    <cellStyle name="_CBF KOTA HAKIM341_AM2 LTS WEEK 37_RED SEA WEEK 51_LTS week23_CCS LTS_SVT东南亚线" xfId="819" xr:uid="{00000000-0005-0000-0000-000032030000}"/>
    <cellStyle name="_CBF KOTA HAKIM341_AM2 LTS WEEK 37_RED SEA WEEK 51_LTS week23_LTS WEEK 41 Revised NZS" xfId="820" xr:uid="{00000000-0005-0000-0000-000033030000}"/>
    <cellStyle name="_CBF KOTA HAKIM341_AM2 LTS WEEK 37_RED SEA WEEK 51_LTS week23_LTS WEEK 41 Revised NZS_SVT东南亚线" xfId="821" xr:uid="{00000000-0005-0000-0000-000034030000}"/>
    <cellStyle name="_CBF KOTA HAKIM341_AM2 LTS WEEK 37_RED SEA WEEK 51_LTS week23_MZS 52" xfId="822" xr:uid="{00000000-0005-0000-0000-000035030000}"/>
    <cellStyle name="_CBF KOTA HAKIM341_AM2 LTS WEEK 37_RED SEA WEEK 51_LTS week23_PIL LTS WEEK 10- WAN" xfId="823" xr:uid="{00000000-0005-0000-0000-000036030000}"/>
    <cellStyle name="_CBF KOTA HAKIM341_AM2 LTS WEEK 37_RED SEA WEEK 51_LTS week23_PIL LTS WEEK 16 NIGEL" xfId="824" xr:uid="{00000000-0005-0000-0000-000037030000}"/>
    <cellStyle name="_CBF KOTA HAKIM341_AM2 LTS WEEK 37_RED SEA WEEK 51_LTS week23_PIL LTS WEEK 44" xfId="825" xr:uid="{00000000-0005-0000-0000-000038030000}"/>
    <cellStyle name="_CBF KOTA HAKIM341_AM2 LTS WEEK 37_RED SEA WEEK 51_LTS week23_PIL LTS WEEK 52 - NIGEL" xfId="826" xr:uid="{00000000-0005-0000-0000-000039030000}"/>
    <cellStyle name="_CBF KOTA HAKIM341_AM2 LTS WEEK 37_RED SEA WEEK 51_LTS week23_PIL LTS WEEK 52 - WAN" xfId="827" xr:uid="{00000000-0005-0000-0000-00003A030000}"/>
    <cellStyle name="_CBF KOTA HAKIM341_AM2 LTS WEEK 37_RED SEA WEEK 51_LTS week23_SVT东南亚线" xfId="828" xr:uid="{00000000-0005-0000-0000-00003B030000}"/>
    <cellStyle name="_CBF KOTA HAKIM341_AM2 LTS WEEK 37_RED SEA WEEK 51_LTS week23_SW3 52" xfId="829" xr:uid="{00000000-0005-0000-0000-00003C030000}"/>
    <cellStyle name="_CBF KOTA HAKIM341_AM2 LTS WEEK 37_RED SEA WEEK 51_LTS week23_TJ Services - WK 1516" xfId="830" xr:uid="{00000000-0005-0000-0000-00003D030000}"/>
    <cellStyle name="_CBF KOTA HAKIM341_AM2 LTS WEEK 37_RED SEA WEEK 51_LTS week23_TJ Services - WK 44" xfId="831" xr:uid="{00000000-0005-0000-0000-00003E030000}"/>
    <cellStyle name="_CBF KOTA HAKIM341_AM2 LTS WEEK 37_RED SEA WEEK 51_LTS week26" xfId="832" xr:uid="{00000000-0005-0000-0000-00003F030000}"/>
    <cellStyle name="_CBF KOTA HAKIM341_AM2 LTS WEEK 37_RED SEA WEEK 51_LTS week26_~4179906" xfId="833" xr:uid="{00000000-0005-0000-0000-000040030000}"/>
    <cellStyle name="_CBF KOTA HAKIM341_AM2 LTS WEEK 37_RED SEA WEEK 51_LTS week26_CCS LTS" xfId="834" xr:uid="{00000000-0005-0000-0000-000041030000}"/>
    <cellStyle name="_CBF KOTA HAKIM341_AM2 LTS WEEK 37_RED SEA WEEK 51_LTS week26_CCS LTS_SVT东南亚线" xfId="835" xr:uid="{00000000-0005-0000-0000-000042030000}"/>
    <cellStyle name="_CBF KOTA HAKIM341_AM2 LTS WEEK 37_RED SEA WEEK 51_LTS week26_LTS WEEK 41 Revised NZS" xfId="836" xr:uid="{00000000-0005-0000-0000-000043030000}"/>
    <cellStyle name="_CBF KOTA HAKIM341_AM2 LTS WEEK 37_RED SEA WEEK 51_LTS week26_LTS WEEK 41 Revised NZS_SVT东南亚线" xfId="837" xr:uid="{00000000-0005-0000-0000-000044030000}"/>
    <cellStyle name="_CBF KOTA HAKIM341_AM2 LTS WEEK 37_RED SEA WEEK 51_LTS week26_MZS 52" xfId="838" xr:uid="{00000000-0005-0000-0000-000045030000}"/>
    <cellStyle name="_CBF KOTA HAKIM341_AM2 LTS WEEK 37_RED SEA WEEK 51_LTS week26_PIL LTS WEEK 10- WAN" xfId="839" xr:uid="{00000000-0005-0000-0000-000046030000}"/>
    <cellStyle name="_CBF KOTA HAKIM341_AM2 LTS WEEK 37_RED SEA WEEK 51_LTS week26_PIL LTS WEEK 16 NIGEL" xfId="840" xr:uid="{00000000-0005-0000-0000-000047030000}"/>
    <cellStyle name="_CBF KOTA HAKIM341_AM2 LTS WEEK 37_RED SEA WEEK 51_LTS week26_PIL LTS WEEK 44" xfId="841" xr:uid="{00000000-0005-0000-0000-000048030000}"/>
    <cellStyle name="_CBF KOTA HAKIM341_AM2 LTS WEEK 37_RED SEA WEEK 51_LTS week26_PIL LTS WEEK 52 - NIGEL" xfId="842" xr:uid="{00000000-0005-0000-0000-000049030000}"/>
    <cellStyle name="_CBF KOTA HAKIM341_AM2 LTS WEEK 37_RED SEA WEEK 51_LTS week26_PIL LTS WEEK 52 - WAN" xfId="843" xr:uid="{00000000-0005-0000-0000-00004A030000}"/>
    <cellStyle name="_CBF KOTA HAKIM341_AM2 LTS WEEK 37_RED SEA WEEK 51_LTS week26_SVT东南亚线" xfId="844" xr:uid="{00000000-0005-0000-0000-00004B030000}"/>
    <cellStyle name="_CBF KOTA HAKIM341_AM2 LTS WEEK 37_RED SEA WEEK 51_LTS week26_SW3 52" xfId="845" xr:uid="{00000000-0005-0000-0000-00004C030000}"/>
    <cellStyle name="_CBF KOTA HAKIM341_AM2 LTS WEEK 37_RED SEA WEEK 51_LTS week26_TJ Services - WK 1516" xfId="846" xr:uid="{00000000-0005-0000-0000-00004D030000}"/>
    <cellStyle name="_CBF KOTA HAKIM341_AM2 LTS WEEK 37_RED SEA WEEK 51_LTS week26_TJ Services - WK 44" xfId="847" xr:uid="{00000000-0005-0000-0000-00004E030000}"/>
    <cellStyle name="_CBF KOTA HAKIM341_AM2 LTS WEEK 37_RED SEA WEEK 51_MZS" xfId="848" xr:uid="{00000000-0005-0000-0000-00004F030000}"/>
    <cellStyle name="_CBF KOTA HAKIM341_AM2 LTS WEEK 37_RED SEA WEEK 51_MZS_SVT东南亚线" xfId="849" xr:uid="{00000000-0005-0000-0000-000050030000}"/>
    <cellStyle name="_CBF KOTA HAKIM341_AM2 LTS WEEK 37_RED SEA WEEK 51_PIL LTS WEEK 04" xfId="850" xr:uid="{00000000-0005-0000-0000-000051030000}"/>
    <cellStyle name="_CBF KOTA HAKIM341_AM2 LTS WEEK 37_RED SEA WEEK 51_PIL LTS WEEK 04_SVT东南亚线" xfId="851" xr:uid="{00000000-0005-0000-0000-000052030000}"/>
    <cellStyle name="_CBF KOTA HAKIM341_AM2 LTS WEEK 37_RED SEA WEEK 51_PIL LTS WEEK 12 (yudhi version)" xfId="852" xr:uid="{00000000-0005-0000-0000-000053030000}"/>
    <cellStyle name="_CBF KOTA HAKIM341_AM2 LTS WEEK 37_RED SEA WEEK 51_PIL LTS WEEK 12 (yudhi version)_SVT东南亚线" xfId="853" xr:uid="{00000000-0005-0000-0000-000054030000}"/>
    <cellStyle name="_CBF KOTA HAKIM341_AM2 LTS WEEK 37_RED SEA WEEK 51_PIL LTS WEEK 21 (yudhi version) Revised" xfId="854" xr:uid="{00000000-0005-0000-0000-000055030000}"/>
    <cellStyle name="_CBF KOTA HAKIM341_AM2 LTS WEEK 37_RED SEA WEEK 51_PIL LTS WEEK 21 (yudhi version) Revised_SVT东南亚线" xfId="855" xr:uid="{00000000-0005-0000-0000-000056030000}"/>
    <cellStyle name="_CBF KOTA HAKIM341_AM2 LTS WEEK 37_RED SEA WEEK 51_PIL LTS WEEK 23 (UD)" xfId="856" xr:uid="{00000000-0005-0000-0000-000057030000}"/>
    <cellStyle name="_CBF KOTA HAKIM341_AM2 LTS WEEK 37_RED SEA WEEK 51_PIL LTS WEEK 23 (UD)_~4179906" xfId="857" xr:uid="{00000000-0005-0000-0000-000058030000}"/>
    <cellStyle name="_CBF KOTA HAKIM341_AM2 LTS WEEK 37_RED SEA WEEK 51_PIL LTS WEEK 23 (UD)_CCS LTS" xfId="858" xr:uid="{00000000-0005-0000-0000-000059030000}"/>
    <cellStyle name="_CBF KOTA HAKIM341_AM2 LTS WEEK 37_RED SEA WEEK 51_PIL LTS WEEK 23 (UD)_CCS LTS_SVT东南亚线" xfId="859" xr:uid="{00000000-0005-0000-0000-00005A030000}"/>
    <cellStyle name="_CBF KOTA HAKIM341_AM2 LTS WEEK 37_RED SEA WEEK 51_PIL LTS WEEK 23 (UD)_LTS WEEK 41 Revised NZS" xfId="860" xr:uid="{00000000-0005-0000-0000-00005B030000}"/>
    <cellStyle name="_CBF KOTA HAKIM341_AM2 LTS WEEK 37_RED SEA WEEK 51_PIL LTS WEEK 23 (UD)_LTS WEEK 41 Revised NZS_SVT东南亚线" xfId="861" xr:uid="{00000000-0005-0000-0000-00005C030000}"/>
    <cellStyle name="_CBF KOTA HAKIM341_AM2 LTS WEEK 37_RED SEA WEEK 51_PIL LTS WEEK 23 (UD)_MZS 52" xfId="862" xr:uid="{00000000-0005-0000-0000-00005D030000}"/>
    <cellStyle name="_CBF KOTA HAKIM341_AM2 LTS WEEK 37_RED SEA WEEK 51_PIL LTS WEEK 23 (UD)_PIL LTS WEEK 10- WAN" xfId="863" xr:uid="{00000000-0005-0000-0000-00005E030000}"/>
    <cellStyle name="_CBF KOTA HAKIM341_AM2 LTS WEEK 37_RED SEA WEEK 51_PIL LTS WEEK 23 (UD)_PIL LTS WEEK 16 NIGEL" xfId="864" xr:uid="{00000000-0005-0000-0000-00005F030000}"/>
    <cellStyle name="_CBF KOTA HAKIM341_AM2 LTS WEEK 37_RED SEA WEEK 51_PIL LTS WEEK 23 (UD)_PIL LTS WEEK 44" xfId="865" xr:uid="{00000000-0005-0000-0000-000060030000}"/>
    <cellStyle name="_CBF KOTA HAKIM341_AM2 LTS WEEK 37_RED SEA WEEK 51_PIL LTS WEEK 23 (UD)_PIL LTS WEEK 52 - NIGEL" xfId="866" xr:uid="{00000000-0005-0000-0000-000061030000}"/>
    <cellStyle name="_CBF KOTA HAKIM341_AM2 LTS WEEK 37_RED SEA WEEK 51_PIL LTS WEEK 23 (UD)_PIL LTS WEEK 52 - WAN" xfId="867" xr:uid="{00000000-0005-0000-0000-000062030000}"/>
    <cellStyle name="_CBF KOTA HAKIM341_AM2 LTS WEEK 37_RED SEA WEEK 51_PIL LTS WEEK 23 (UD)_SVT东南亚线" xfId="868" xr:uid="{00000000-0005-0000-0000-000063030000}"/>
    <cellStyle name="_CBF KOTA HAKIM341_AM2 LTS WEEK 37_RED SEA WEEK 51_PIL LTS WEEK 23 (UD)_SW3 52" xfId="869" xr:uid="{00000000-0005-0000-0000-000064030000}"/>
    <cellStyle name="_CBF KOTA HAKIM341_AM2 LTS WEEK 37_RED SEA WEEK 51_PIL LTS WEEK 23 (UD)_TJ Services - WK 1516" xfId="870" xr:uid="{00000000-0005-0000-0000-000065030000}"/>
    <cellStyle name="_CBF KOTA HAKIM341_AM2 LTS WEEK 37_RED SEA WEEK 51_PIL LTS WEEK 23 (UD)_TJ Services - WK 44" xfId="871" xr:uid="{00000000-0005-0000-0000-000066030000}"/>
    <cellStyle name="_CBF KOTA HAKIM341_AM2 LTS WEEK 37_RED SEA WEEK 51_RED SEA WEEK 13-14" xfId="872" xr:uid="{00000000-0005-0000-0000-000067030000}"/>
    <cellStyle name="_CBF KOTA HAKIM341_AM2 LTS WEEK 37_RED SEA WEEK 51_RED SEA WEEK 13-14_SVT东南亚线" xfId="873" xr:uid="{00000000-0005-0000-0000-000068030000}"/>
    <cellStyle name="_CBF KOTA HAKIM341_AM2 LTS WEEK 37_RED SEA WEEK 51_RED SEA WEEK 21-14" xfId="874" xr:uid="{00000000-0005-0000-0000-000069030000}"/>
    <cellStyle name="_CBF KOTA HAKIM341_AM2 LTS WEEK 37_RED SEA WEEK 51_RED SEA WEEK 21-14_SVT东南亚线" xfId="875" xr:uid="{00000000-0005-0000-0000-00006A030000}"/>
    <cellStyle name="_CBF KOTA HAKIM341_AM2 LTS WEEK 37_RED SEA WEEK 51_RGS REV" xfId="876" xr:uid="{00000000-0005-0000-0000-00006B030000}"/>
    <cellStyle name="_CBF KOTA HAKIM341_AM2 LTS WEEK 37_RED SEA WEEK 51_RGS REV_SVT东南亚线" xfId="877" xr:uid="{00000000-0005-0000-0000-00006C030000}"/>
    <cellStyle name="_CBF KOTA HAKIM341_AM2 LTS WEEK 37_RED SEA WEEK 51_SVT东南亚线" xfId="878" xr:uid="{00000000-0005-0000-0000-00006D030000}"/>
    <cellStyle name="_CBF KOTA HAKIM341_AM2 LTS WEEK 37_RGS REV" xfId="879" xr:uid="{00000000-0005-0000-0000-00006E030000}"/>
    <cellStyle name="_CBF KOTA HAKIM341_AM2 LTS WEEK 37_RGS REV_SVT东南亚线" xfId="880" xr:uid="{00000000-0005-0000-0000-00006F030000}"/>
    <cellStyle name="_CBF KOTA HAKIM341_AM2 LTS WEEK 37_SVT东南亚线" xfId="881" xr:uid="{00000000-0005-0000-0000-000070030000}"/>
    <cellStyle name="_CBF KOTA HAKIM341_AMI - Schedule for PIL Schedule team" xfId="882" xr:uid="{00000000-0005-0000-0000-000071030000}"/>
    <cellStyle name="_CBF KOTA HAKIM341_AMI - Schedule for PIL Schedule team_ky services" xfId="883" xr:uid="{00000000-0005-0000-0000-000072030000}"/>
    <cellStyle name="_CBF KOTA HAKIM341_AMI - Schedule for PIL Schedule team_ky services_SVT东南亚线" xfId="884" xr:uid="{00000000-0005-0000-0000-000073030000}"/>
    <cellStyle name="_CBF KOTA HAKIM341_AMI - Schedule for PIL Schedule team_LTS week 34" xfId="885" xr:uid="{00000000-0005-0000-0000-000074030000}"/>
    <cellStyle name="_CBF KOTA HAKIM341_AMI - Schedule for PIL Schedule team_LTS week 34_~4179906" xfId="886" xr:uid="{00000000-0005-0000-0000-000075030000}"/>
    <cellStyle name="_CBF KOTA HAKIM341_AMI - Schedule for PIL Schedule team_LTS week 34_AMI LTS WK 44 fornightly service" xfId="887" xr:uid="{00000000-0005-0000-0000-000076030000}"/>
    <cellStyle name="_CBF KOTA HAKIM341_AMI - Schedule for PIL Schedule team_LTS week 34_ASW LTS" xfId="888" xr:uid="{00000000-0005-0000-0000-000077030000}"/>
    <cellStyle name="_CBF KOTA HAKIM341_AMI - Schedule for PIL Schedule team_LTS week 34_ASW LTS_~4179906" xfId="889" xr:uid="{00000000-0005-0000-0000-000078030000}"/>
    <cellStyle name="_CBF KOTA HAKIM341_AMI - Schedule for PIL Schedule team_LTS week 34_ASW LTS_ASW WK31" xfId="890" xr:uid="{00000000-0005-0000-0000-000079030000}"/>
    <cellStyle name="_CBF KOTA HAKIM341_AMI - Schedule for PIL Schedule team_LTS week 34_ASW LTS_ASW WK31_~4179906" xfId="891" xr:uid="{00000000-0005-0000-0000-00007A030000}"/>
    <cellStyle name="_CBF KOTA HAKIM341_AMI - Schedule for PIL Schedule team_LTS week 34_ASW LTS_LTS wk 34" xfId="892" xr:uid="{00000000-0005-0000-0000-00007B030000}"/>
    <cellStyle name="_CBF KOTA HAKIM341_AMI - Schedule for PIL Schedule team_LTS week 34_CCS LTS" xfId="893" xr:uid="{00000000-0005-0000-0000-00007C030000}"/>
    <cellStyle name="_CBF KOTA HAKIM341_AMI - Schedule for PIL Schedule team_LTS week 34_CCS LTS_SVT东南亚线" xfId="894" xr:uid="{00000000-0005-0000-0000-00007D030000}"/>
    <cellStyle name="_CBF KOTA HAKIM341_AMI - Schedule for PIL Schedule team_LTS week 34_LTS WEEK 41 Revised NZS" xfId="895" xr:uid="{00000000-0005-0000-0000-00007E030000}"/>
    <cellStyle name="_CBF KOTA HAKIM341_AMI - Schedule for PIL Schedule team_LTS week 34_LTS WEEK 41 Revised NZS_SVT东南亚线" xfId="896" xr:uid="{00000000-0005-0000-0000-00007F030000}"/>
    <cellStyle name="_CBF KOTA HAKIM341_AMI - Schedule for PIL Schedule team_LTS week 34_LTS WEEK 52 - WA" xfId="897" xr:uid="{00000000-0005-0000-0000-000080030000}"/>
    <cellStyle name="_CBF KOTA HAKIM341_AMI - Schedule for PIL Schedule team_LTS week 34_LTS WEEK 52 - WA_~4179906" xfId="898" xr:uid="{00000000-0005-0000-0000-000081030000}"/>
    <cellStyle name="_CBF KOTA HAKIM341_AMI - Schedule for PIL Schedule team_LTS week 34_LTS wk44" xfId="899" xr:uid="{00000000-0005-0000-0000-000082030000}"/>
    <cellStyle name="_CBF KOTA HAKIM341_AMI - Schedule for PIL Schedule team_LTS week 34_LTS wk44_~4179906" xfId="900" xr:uid="{00000000-0005-0000-0000-000083030000}"/>
    <cellStyle name="_CBF KOTA HAKIM341_AMI - Schedule for PIL Schedule team_LTS week 34_LTS wk44_AMI LTS WK 44 fornightly service" xfId="901" xr:uid="{00000000-0005-0000-0000-000084030000}"/>
    <cellStyle name="_CBF KOTA HAKIM341_AMI - Schedule for PIL Schedule team_LTS week 34_LTS wk44_ASW WK31" xfId="902" xr:uid="{00000000-0005-0000-0000-000085030000}"/>
    <cellStyle name="_CBF KOTA HAKIM341_AMI - Schedule for PIL Schedule team_LTS week 34_LTS wk44_ASW WK31_~4179906" xfId="903" xr:uid="{00000000-0005-0000-0000-000086030000}"/>
    <cellStyle name="_CBF KOTA HAKIM341_AMI - Schedule for PIL Schedule team_LTS week 34_LTS wk44_LTS wk 34" xfId="904" xr:uid="{00000000-0005-0000-0000-000087030000}"/>
    <cellStyle name="_CBF KOTA HAKIM341_AMI - Schedule for PIL Schedule team_LTS week 34_LTS wk44_PIL LTS WEEK 16 NIGEL" xfId="905" xr:uid="{00000000-0005-0000-0000-000088030000}"/>
    <cellStyle name="_CBF KOTA HAKIM341_AMI - Schedule for PIL Schedule team_LTS week 34_LTS wk44_PIL LTS WEEK 52 - NIGEL" xfId="906" xr:uid="{00000000-0005-0000-0000-000089030000}"/>
    <cellStyle name="_CBF KOTA HAKIM341_AMI - Schedule for PIL Schedule team_LTS week 34_LTS wk44_RSS 9 VSL LTS JAN RUN" xfId="907" xr:uid="{00000000-0005-0000-0000-00008A030000}"/>
    <cellStyle name="_CBF KOTA HAKIM341_AMI - Schedule for PIL Schedule team_LTS week 34_LTS wk44_RSS 9 VSL LTS JAN RUN_~4179906" xfId="908" xr:uid="{00000000-0005-0000-0000-00008B030000}"/>
    <cellStyle name="_CBF KOTA HAKIM341_AMI - Schedule for PIL Schedule team_LTS week 34_LTS wk44_SVT东南亚线" xfId="909" xr:uid="{00000000-0005-0000-0000-00008C030000}"/>
    <cellStyle name="_CBF KOTA HAKIM341_AMI - Schedule for PIL Schedule team_LTS week 34_LTS wk44_WAF WK 24" xfId="910" xr:uid="{00000000-0005-0000-0000-00008D030000}"/>
    <cellStyle name="_CBF KOTA HAKIM341_AMI - Schedule for PIL Schedule team_LTS week 34_MZS 52" xfId="911" xr:uid="{00000000-0005-0000-0000-00008E030000}"/>
    <cellStyle name="_CBF KOTA HAKIM341_AMI - Schedule for PIL Schedule team_LTS week 34_PIL LTS WEEK 16 NIGEL" xfId="912" xr:uid="{00000000-0005-0000-0000-00008F030000}"/>
    <cellStyle name="_CBF KOTA HAKIM341_AMI - Schedule for PIL Schedule team_LTS week 34_PIL LTS WEEK 52 - NIGEL" xfId="913" xr:uid="{00000000-0005-0000-0000-000090030000}"/>
    <cellStyle name="_CBF KOTA HAKIM341_AMI - Schedule for PIL Schedule team_LTS week 34_SVT东南亚线" xfId="914" xr:uid="{00000000-0005-0000-0000-000091030000}"/>
    <cellStyle name="_CBF KOTA HAKIM341_AMI - Schedule for PIL Schedule team_LTS week 34_SW3 52" xfId="915" xr:uid="{00000000-0005-0000-0000-000092030000}"/>
    <cellStyle name="_CBF KOTA HAKIM341_AMI - Schedule for PIL Schedule team_LTS week 34_TJ Services - WK 1516" xfId="916" xr:uid="{00000000-0005-0000-0000-000093030000}"/>
    <cellStyle name="_CBF KOTA HAKIM341_AMI - Schedule for PIL Schedule team_LTS week 34_TJ Services - WK 44" xfId="917" xr:uid="{00000000-0005-0000-0000-000094030000}"/>
    <cellStyle name="_CBF KOTA HAKIM341_AMI - Schedule for PIL Schedule team_LTS week 34_WAF WK 24" xfId="918" xr:uid="{00000000-0005-0000-0000-000095030000}"/>
    <cellStyle name="_CBF KOTA HAKIM341_AMI - Schedule for PIL Schedule team_LTS week23" xfId="919" xr:uid="{00000000-0005-0000-0000-000096030000}"/>
    <cellStyle name="_CBF KOTA HAKIM341_AMI - Schedule for PIL Schedule team_LTS week23_~4179906" xfId="920" xr:uid="{00000000-0005-0000-0000-000097030000}"/>
    <cellStyle name="_CBF KOTA HAKIM341_AMI - Schedule for PIL Schedule team_LTS week23_AMI LTS WK 44 fornightly service" xfId="921" xr:uid="{00000000-0005-0000-0000-000098030000}"/>
    <cellStyle name="_CBF KOTA HAKIM341_AMI - Schedule for PIL Schedule team_LTS week23_ASW LTS" xfId="922" xr:uid="{00000000-0005-0000-0000-000099030000}"/>
    <cellStyle name="_CBF KOTA HAKIM341_AMI - Schedule for PIL Schedule team_LTS week23_ASW LTS_~4179906" xfId="923" xr:uid="{00000000-0005-0000-0000-00009A030000}"/>
    <cellStyle name="_CBF KOTA HAKIM341_AMI - Schedule for PIL Schedule team_LTS week23_ASW LTS_ASW WK31" xfId="924" xr:uid="{00000000-0005-0000-0000-00009B030000}"/>
    <cellStyle name="_CBF KOTA HAKIM341_AMI - Schedule for PIL Schedule team_LTS week23_ASW LTS_ASW WK31_~4179906" xfId="925" xr:uid="{00000000-0005-0000-0000-00009C030000}"/>
    <cellStyle name="_CBF KOTA HAKIM341_AMI - Schedule for PIL Schedule team_LTS week23_ASW LTS_LTS wk 34" xfId="926" xr:uid="{00000000-0005-0000-0000-00009D030000}"/>
    <cellStyle name="_CBF KOTA HAKIM341_AMI - Schedule for PIL Schedule team_LTS week23_CCS LTS" xfId="927" xr:uid="{00000000-0005-0000-0000-00009E030000}"/>
    <cellStyle name="_CBF KOTA HAKIM341_AMI - Schedule for PIL Schedule team_LTS week23_CCS LTS_SVT东南亚线" xfId="928" xr:uid="{00000000-0005-0000-0000-00009F030000}"/>
    <cellStyle name="_CBF KOTA HAKIM341_AMI - Schedule for PIL Schedule team_LTS week23_LTS WEEK 41 Revised NZS" xfId="929" xr:uid="{00000000-0005-0000-0000-0000A0030000}"/>
    <cellStyle name="_CBF KOTA HAKIM341_AMI - Schedule for PIL Schedule team_LTS week23_LTS WEEK 41 Revised NZS_SVT东南亚线" xfId="930" xr:uid="{00000000-0005-0000-0000-0000A1030000}"/>
    <cellStyle name="_CBF KOTA HAKIM341_AMI - Schedule for PIL Schedule team_LTS week23_LTS WEEK 52 - WA" xfId="931" xr:uid="{00000000-0005-0000-0000-0000A2030000}"/>
    <cellStyle name="_CBF KOTA HAKIM341_AMI - Schedule for PIL Schedule team_LTS week23_LTS WEEK 52 - WA_~4179906" xfId="932" xr:uid="{00000000-0005-0000-0000-0000A3030000}"/>
    <cellStyle name="_CBF KOTA HAKIM341_AMI - Schedule for PIL Schedule team_LTS week23_LTS wk44" xfId="933" xr:uid="{00000000-0005-0000-0000-0000A4030000}"/>
    <cellStyle name="_CBF KOTA HAKIM341_AMI - Schedule for PIL Schedule team_LTS week23_LTS wk44_~4179906" xfId="934" xr:uid="{00000000-0005-0000-0000-0000A5030000}"/>
    <cellStyle name="_CBF KOTA HAKIM341_AMI - Schedule for PIL Schedule team_LTS week23_LTS wk44_AMI LTS WK 44 fornightly service" xfId="935" xr:uid="{00000000-0005-0000-0000-0000A6030000}"/>
    <cellStyle name="_CBF KOTA HAKIM341_AMI - Schedule for PIL Schedule team_LTS week23_LTS wk44_ASW WK31" xfId="936" xr:uid="{00000000-0005-0000-0000-0000A7030000}"/>
    <cellStyle name="_CBF KOTA HAKIM341_AMI - Schedule for PIL Schedule team_LTS week23_LTS wk44_ASW WK31_~4179906" xfId="937" xr:uid="{00000000-0005-0000-0000-0000A8030000}"/>
    <cellStyle name="_CBF KOTA HAKIM341_AMI - Schedule for PIL Schedule team_LTS week23_LTS wk44_LTS wk 34" xfId="938" xr:uid="{00000000-0005-0000-0000-0000A9030000}"/>
    <cellStyle name="_CBF KOTA HAKIM341_AMI - Schedule for PIL Schedule team_LTS week23_LTS wk44_PIL LTS WEEK 16 NIGEL" xfId="939" xr:uid="{00000000-0005-0000-0000-0000AA030000}"/>
    <cellStyle name="_CBF KOTA HAKIM341_AMI - Schedule for PIL Schedule team_LTS week23_LTS wk44_PIL LTS WEEK 52 - NIGEL" xfId="940" xr:uid="{00000000-0005-0000-0000-0000AB030000}"/>
    <cellStyle name="_CBF KOTA HAKIM341_AMI - Schedule for PIL Schedule team_LTS week23_LTS wk44_RSS 9 VSL LTS JAN RUN" xfId="941" xr:uid="{00000000-0005-0000-0000-0000AC030000}"/>
    <cellStyle name="_CBF KOTA HAKIM341_AMI - Schedule for PIL Schedule team_LTS week23_LTS wk44_SVT东南亚线" xfId="942" xr:uid="{00000000-0005-0000-0000-0000AD030000}"/>
    <cellStyle name="_CBF KOTA HAKIM341_AMI - Schedule for PIL Schedule team_LTS week23_LTS wk44_WAF WK 24" xfId="943" xr:uid="{00000000-0005-0000-0000-0000AE030000}"/>
    <cellStyle name="_CBF KOTA HAKIM341_AMI - Schedule for PIL Schedule team_LTS week23_MZS 52" xfId="944" xr:uid="{00000000-0005-0000-0000-0000AF030000}"/>
    <cellStyle name="_CBF KOTA HAKIM341_AMI - Schedule for PIL Schedule team_LTS week23_PIL LTS WEEK 16 NIGEL" xfId="945" xr:uid="{00000000-0005-0000-0000-0000B0030000}"/>
    <cellStyle name="_CBF KOTA HAKIM341_AMI - Schedule for PIL Schedule team_LTS week23_PIL LTS WEEK 35" xfId="946" xr:uid="{00000000-0005-0000-0000-0000B1030000}"/>
    <cellStyle name="_CBF KOTA HAKIM341_AMI - Schedule for PIL Schedule team_LTS week23_PIL LTS WEEK 35_CCS LTS" xfId="947" xr:uid="{00000000-0005-0000-0000-0000B2030000}"/>
    <cellStyle name="_CBF KOTA HAKIM341_AMI - Schedule for PIL Schedule team_LTS week23_PIL LTS WEEK 35_CCS LTS_SVT东南亚线" xfId="948" xr:uid="{00000000-0005-0000-0000-0000B3030000}"/>
    <cellStyle name="_CBF KOTA HAKIM341_AMI - Schedule for PIL Schedule team_LTS week23_PIL LTS WEEK 35_LTS WEEK 41 Revised NZS" xfId="949" xr:uid="{00000000-0005-0000-0000-0000B4030000}"/>
    <cellStyle name="_CBF KOTA HAKIM341_AMI - Schedule for PIL Schedule team_LTS week23_PIL LTS WEEK 35_LTS WEEK 41 Revised NZS_SVT东南亚线" xfId="950" xr:uid="{00000000-0005-0000-0000-0000B5030000}"/>
    <cellStyle name="_CBF KOTA HAKIM341_AMI - Schedule for PIL Schedule team_LTS week23_PIL LTS WEEK 35_MZS 52" xfId="951" xr:uid="{00000000-0005-0000-0000-0000B6030000}"/>
    <cellStyle name="_CBF KOTA HAKIM341_AMI - Schedule for PIL Schedule team_LTS week23_PIL LTS WEEK 35_PIL LTS WEEK 16 NIGEL" xfId="952" xr:uid="{00000000-0005-0000-0000-0000B7030000}"/>
    <cellStyle name="_CBF KOTA HAKIM341_AMI - Schedule for PIL Schedule team_LTS week23_PIL LTS WEEK 35_PIL LTS WEEK 52 - NIGEL" xfId="953" xr:uid="{00000000-0005-0000-0000-0000B8030000}"/>
    <cellStyle name="_CBF KOTA HAKIM341_AMI - Schedule for PIL Schedule team_LTS week23_PIL LTS WEEK 35_SVT东南亚线" xfId="954" xr:uid="{00000000-0005-0000-0000-0000B9030000}"/>
    <cellStyle name="_CBF KOTA HAKIM341_AMI - Schedule for PIL Schedule team_LTS week23_PIL LTS WEEK 35_SW3 52" xfId="955" xr:uid="{00000000-0005-0000-0000-0000BA030000}"/>
    <cellStyle name="_CBF KOTA HAKIM341_AMI - Schedule for PIL Schedule team_LTS week23_PIL LTS WEEK 35_TJ Services - WK 1516" xfId="956" xr:uid="{00000000-0005-0000-0000-0000BB030000}"/>
    <cellStyle name="_CBF KOTA HAKIM341_AMI - Schedule for PIL Schedule team_LTS week23_PIL LTS WEEK 35_TJ Services - WK 44" xfId="957" xr:uid="{00000000-0005-0000-0000-0000BC030000}"/>
    <cellStyle name="_CBF KOTA HAKIM341_AMI - Schedule for PIL Schedule team_LTS week23_PIL LTS WEEK 44" xfId="958" xr:uid="{00000000-0005-0000-0000-0000BD030000}"/>
    <cellStyle name="_CBF KOTA HAKIM341_AMI - Schedule for PIL Schedule team_LTS week23_PIL LTS WEEK 52 - NIGEL" xfId="959" xr:uid="{00000000-0005-0000-0000-0000BE030000}"/>
    <cellStyle name="_CBF KOTA HAKIM341_AMI - Schedule for PIL Schedule team_LTS week23_PIL LTS WEEK 52 - WAN" xfId="960" xr:uid="{00000000-0005-0000-0000-0000BF030000}"/>
    <cellStyle name="_CBF KOTA HAKIM341_AMI - Schedule for PIL Schedule team_LTS week23_SVT东南亚线" xfId="961" xr:uid="{00000000-0005-0000-0000-0000C0030000}"/>
    <cellStyle name="_CBF KOTA HAKIM341_AMI - Schedule for PIL Schedule team_LTS week23_SW3 52" xfId="962" xr:uid="{00000000-0005-0000-0000-0000C1030000}"/>
    <cellStyle name="_CBF KOTA HAKIM341_AMI - Schedule for PIL Schedule team_LTS week23_TJ Services - WK 1516" xfId="963" xr:uid="{00000000-0005-0000-0000-0000C2030000}"/>
    <cellStyle name="_CBF KOTA HAKIM341_AMI - Schedule for PIL Schedule team_LTS week23_TJ Services - WK 44" xfId="964" xr:uid="{00000000-0005-0000-0000-0000C3030000}"/>
    <cellStyle name="_CBF KOTA HAKIM341_AMI - Schedule for PIL Schedule team_LTS week23_WAF WK 24" xfId="965" xr:uid="{00000000-0005-0000-0000-0000C4030000}"/>
    <cellStyle name="_CBF KOTA HAKIM341_AMI - Schedule for PIL Schedule team_LTS week26" xfId="966" xr:uid="{00000000-0005-0000-0000-0000C5030000}"/>
    <cellStyle name="_CBF KOTA HAKIM341_AMI - Schedule for PIL Schedule team_LTS week26_CCS LTS" xfId="967" xr:uid="{00000000-0005-0000-0000-0000C6030000}"/>
    <cellStyle name="_CBF KOTA HAKIM341_AMI - Schedule for PIL Schedule team_LTS week26_CCS LTS_SVT东南亚线" xfId="968" xr:uid="{00000000-0005-0000-0000-0000C7030000}"/>
    <cellStyle name="_CBF KOTA HAKIM341_AMI - Schedule for PIL Schedule team_LTS week26_LTS WEEK 41 Revised NZS" xfId="969" xr:uid="{00000000-0005-0000-0000-0000C8030000}"/>
    <cellStyle name="_CBF KOTA HAKIM341_AMI - Schedule for PIL Schedule team_LTS week26_LTS WEEK 41 Revised NZS_SVT东南亚线" xfId="970" xr:uid="{00000000-0005-0000-0000-0000C9030000}"/>
    <cellStyle name="_CBF KOTA HAKIM341_AMI - Schedule for PIL Schedule team_LTS week26_MZS 52" xfId="971" xr:uid="{00000000-0005-0000-0000-0000CA030000}"/>
    <cellStyle name="_CBF KOTA HAKIM341_AMI - Schedule for PIL Schedule team_LTS week26_PIL LTS WEEK 16 NIGEL" xfId="972" xr:uid="{00000000-0005-0000-0000-0000CB030000}"/>
    <cellStyle name="_CBF KOTA HAKIM341_AMI - Schedule for PIL Schedule team_LTS week26_PIL LTS WEEK 44" xfId="973" xr:uid="{00000000-0005-0000-0000-0000CC030000}"/>
    <cellStyle name="_CBF KOTA HAKIM341_AMI - Schedule for PIL Schedule team_LTS week26_PIL LTS WEEK 52 - NIGEL" xfId="974" xr:uid="{00000000-0005-0000-0000-0000CD030000}"/>
    <cellStyle name="_CBF KOTA HAKIM341_AMI - Schedule for PIL Schedule team_LTS week26_PIL LTS WEEK 52 - WAN" xfId="975" xr:uid="{00000000-0005-0000-0000-0000CE030000}"/>
    <cellStyle name="_CBF KOTA HAKIM341_AMI - Schedule for PIL Schedule team_LTS week26_SVT东南亚线" xfId="976" xr:uid="{00000000-0005-0000-0000-0000CF030000}"/>
    <cellStyle name="_CBF KOTA HAKIM341_AMI - Schedule for PIL Schedule team_LTS week26_SW3 52" xfId="977" xr:uid="{00000000-0005-0000-0000-0000D0030000}"/>
    <cellStyle name="_CBF KOTA HAKIM341_AMI - Schedule for PIL Schedule team_LTS week26_TJ Services - WK 1516" xfId="978" xr:uid="{00000000-0005-0000-0000-0000D1030000}"/>
    <cellStyle name="_CBF KOTA HAKIM341_AMI - Schedule for PIL Schedule team_LTS week26_TJ Services - WK 44" xfId="979" xr:uid="{00000000-0005-0000-0000-0000D2030000}"/>
    <cellStyle name="_CBF KOTA HAKIM341_AMI - Schedule for PIL Schedule team_MZS" xfId="980" xr:uid="{00000000-0005-0000-0000-0000D3030000}"/>
    <cellStyle name="_CBF KOTA HAKIM341_AMI - Schedule for PIL Schedule team_MZS_SVT东南亚线" xfId="981" xr:uid="{00000000-0005-0000-0000-0000D4030000}"/>
    <cellStyle name="_CBF KOTA HAKIM341_AMI - Schedule for PIL Schedule team_PIL LTS WEEK 04" xfId="982" xr:uid="{00000000-0005-0000-0000-0000D5030000}"/>
    <cellStyle name="_CBF KOTA HAKIM341_AMI - Schedule for PIL Schedule team_PIL LTS WEEK 04_SVT东南亚线" xfId="983" xr:uid="{00000000-0005-0000-0000-0000D6030000}"/>
    <cellStyle name="_CBF KOTA HAKIM341_AMI - Schedule for PIL Schedule team_PIL LTS WEEK 12 (yudhi version)" xfId="984" xr:uid="{00000000-0005-0000-0000-0000D7030000}"/>
    <cellStyle name="_CBF KOTA HAKIM341_AMI - Schedule for PIL Schedule team_PIL LTS WEEK 12 (yudhi version)_SVT东南亚线" xfId="985" xr:uid="{00000000-0005-0000-0000-0000D8030000}"/>
    <cellStyle name="_CBF KOTA HAKIM341_AMI - Schedule for PIL Schedule team_PIL LTS WEEK 21 (yudhi version) Revised" xfId="986" xr:uid="{00000000-0005-0000-0000-0000D9030000}"/>
    <cellStyle name="_CBF KOTA HAKIM341_AMI - Schedule for PIL Schedule team_PIL LTS WEEK 21 (yudhi version) Revised_SVT东南亚线" xfId="987" xr:uid="{00000000-0005-0000-0000-0000DA030000}"/>
    <cellStyle name="_CBF KOTA HAKIM341_AMI - Schedule for PIL Schedule team_PIL LTS WEEK 23 (UD)" xfId="988" xr:uid="{00000000-0005-0000-0000-0000DB030000}"/>
    <cellStyle name="_CBF KOTA HAKIM341_AMI - Schedule for PIL Schedule team_PIL LTS WEEK 23 (UD)_AMI LTS WK 44 fornightly service" xfId="989" xr:uid="{00000000-0005-0000-0000-0000DC030000}"/>
    <cellStyle name="_CBF KOTA HAKIM341_AMI - Schedule for PIL Schedule team_PIL LTS WEEK 23 (UD)_CCS LTS" xfId="990" xr:uid="{00000000-0005-0000-0000-0000DD030000}"/>
    <cellStyle name="_CBF KOTA HAKIM341_AMI - Schedule for PIL Schedule team_PIL LTS WEEK 23 (UD)_CCS LTS_SVT东南亚线" xfId="991" xr:uid="{00000000-0005-0000-0000-0000DE030000}"/>
    <cellStyle name="_CBF KOTA HAKIM341_AMI - Schedule for PIL Schedule team_PIL LTS WEEK 23 (UD)_LTS WEEK 41 Revised NZS" xfId="992" xr:uid="{00000000-0005-0000-0000-0000DF030000}"/>
    <cellStyle name="_CBF KOTA HAKIM341_AMI - Schedule for PIL Schedule team_PIL LTS WEEK 23 (UD)_LTS WEEK 41 Revised NZS_SVT东南亚线" xfId="993" xr:uid="{00000000-0005-0000-0000-0000E0030000}"/>
    <cellStyle name="_CBF KOTA HAKIM341_AMI - Schedule for PIL Schedule team_PIL LTS WEEK 23 (UD)_LTS WEEK 52 - WA" xfId="994" xr:uid="{00000000-0005-0000-0000-0000E1030000}"/>
    <cellStyle name="_CBF KOTA HAKIM341_AMI - Schedule for PIL Schedule team_PIL LTS WEEK 23 (UD)_LTS wk44" xfId="995" xr:uid="{00000000-0005-0000-0000-0000E2030000}"/>
    <cellStyle name="_CBF KOTA HAKIM341_AMI - Schedule for PIL Schedule team_PIL LTS WEEK 23 (UD)_LTS wk44_AMI LTS WK 44 fornightly service" xfId="996" xr:uid="{00000000-0005-0000-0000-0000E3030000}"/>
    <cellStyle name="_CBF KOTA HAKIM341_AMI - Schedule for PIL Schedule team_PIL LTS WEEK 23 (UD)_LTS wk44_PIL LTS WEEK 16 NIGEL" xfId="997" xr:uid="{00000000-0005-0000-0000-0000E4030000}"/>
    <cellStyle name="_CBF KOTA HAKIM341_AMI - Schedule for PIL Schedule team_PIL LTS WEEK 23 (UD)_LTS wk44_PIL LTS WEEK 52 - NIGEL" xfId="998" xr:uid="{00000000-0005-0000-0000-0000E5030000}"/>
    <cellStyle name="_CBF KOTA HAKIM341_AMI - Schedule for PIL Schedule team_PIL LTS WEEK 23 (UD)_LTS wk44_SVT东南亚线" xfId="999" xr:uid="{00000000-0005-0000-0000-0000E6030000}"/>
    <cellStyle name="_CBF KOTA HAKIM341_AMI - Schedule for PIL Schedule team_PIL LTS WEEK 23 (UD)_LTS wk44_WAF WK 24" xfId="1000" xr:uid="{00000000-0005-0000-0000-0000E7030000}"/>
    <cellStyle name="_CBF KOTA HAKIM341_AMI - Schedule for PIL Schedule team_PIL LTS WEEK 23 (UD)_MZS 52" xfId="1001" xr:uid="{00000000-0005-0000-0000-0000E8030000}"/>
    <cellStyle name="_CBF KOTA HAKIM341_AMI - Schedule for PIL Schedule team_PIL LTS WEEK 23 (UD)_PIL LTS WEEK 16 NIGEL" xfId="1002" xr:uid="{00000000-0005-0000-0000-0000E9030000}"/>
    <cellStyle name="_CBF KOTA HAKIM341_AMI - Schedule for PIL Schedule team_PIL LTS WEEK 23 (UD)_PIL LTS WEEK 35" xfId="1003" xr:uid="{00000000-0005-0000-0000-0000EA030000}"/>
    <cellStyle name="_CBF KOTA HAKIM341_AMI - Schedule for PIL Schedule team_PIL LTS WEEK 23 (UD)_PIL LTS WEEK 35_CCS LTS" xfId="1004" xr:uid="{00000000-0005-0000-0000-0000EB030000}"/>
    <cellStyle name="_CBF KOTA HAKIM341_AMI - Schedule for PIL Schedule team_PIL LTS WEEK 23 (UD)_PIL LTS WEEK 35_CCS LTS_SVT东南亚线" xfId="1005" xr:uid="{00000000-0005-0000-0000-0000EC030000}"/>
    <cellStyle name="_CBF KOTA HAKIM341_AMI - Schedule for PIL Schedule team_PIL LTS WEEK 23 (UD)_PIL LTS WEEK 35_LTS WEEK 41 Revised NZS" xfId="1006" xr:uid="{00000000-0005-0000-0000-0000ED030000}"/>
    <cellStyle name="_CBF KOTA HAKIM341_AMI - Schedule for PIL Schedule team_PIL LTS WEEK 23 (UD)_PIL LTS WEEK 35_LTS WEEK 41 Revised NZS_SVT东南亚线" xfId="1007" xr:uid="{00000000-0005-0000-0000-0000EE030000}"/>
    <cellStyle name="_CBF KOTA HAKIM341_AMI - Schedule for PIL Schedule team_PIL LTS WEEK 23 (UD)_PIL LTS WEEK 35_MZS 52" xfId="1008" xr:uid="{00000000-0005-0000-0000-0000EF030000}"/>
    <cellStyle name="_CBF KOTA HAKIM341_AMI - Schedule for PIL Schedule team_PIL LTS WEEK 23 (UD)_PIL LTS WEEK 35_PIL LTS WEEK 16 NIGEL" xfId="1009" xr:uid="{00000000-0005-0000-0000-0000F0030000}"/>
    <cellStyle name="_CBF KOTA HAKIM341_AMI - Schedule for PIL Schedule team_PIL LTS WEEK 23 (UD)_PIL LTS WEEK 35_PIL LTS WEEK 52 - NIGEL" xfId="1010" xr:uid="{00000000-0005-0000-0000-0000F1030000}"/>
    <cellStyle name="_CBF KOTA HAKIM341_AMI - Schedule for PIL Schedule team_PIL LTS WEEK 23 (UD)_PIL LTS WEEK 35_SVT东南亚线" xfId="1011" xr:uid="{00000000-0005-0000-0000-0000F2030000}"/>
    <cellStyle name="_CBF KOTA HAKIM341_AMI - Schedule for PIL Schedule team_PIL LTS WEEK 23 (UD)_PIL LTS WEEK 35_SW3 52" xfId="1012" xr:uid="{00000000-0005-0000-0000-0000F3030000}"/>
    <cellStyle name="_CBF KOTA HAKIM341_AMI - Schedule for PIL Schedule team_PIL LTS WEEK 23 (UD)_PIL LTS WEEK 35_TJ Services - WK 1516" xfId="1013" xr:uid="{00000000-0005-0000-0000-0000F4030000}"/>
    <cellStyle name="_CBF KOTA HAKIM341_AMI - Schedule for PIL Schedule team_PIL LTS WEEK 23 (UD)_PIL LTS WEEK 35_TJ Services - WK 44" xfId="1014" xr:uid="{00000000-0005-0000-0000-0000F5030000}"/>
    <cellStyle name="_CBF KOTA HAKIM341_AMI - Schedule for PIL Schedule team_PIL LTS WEEK 23 (UD)_PIL LTS WEEK 44" xfId="1015" xr:uid="{00000000-0005-0000-0000-0000F6030000}"/>
    <cellStyle name="_CBF KOTA HAKIM341_AMI - Schedule for PIL Schedule team_PIL LTS WEEK 23 (UD)_PIL LTS WEEK 52 - NIGEL" xfId="1016" xr:uid="{00000000-0005-0000-0000-0000F7030000}"/>
    <cellStyle name="_CBF KOTA HAKIM341_AMI - Schedule for PIL Schedule team_PIL LTS WEEK 23 (UD)_PIL LTS WEEK 52 - WAN" xfId="1017" xr:uid="{00000000-0005-0000-0000-0000F8030000}"/>
    <cellStyle name="_CBF KOTA HAKIM341_AMI - Schedule for PIL Schedule team_PIL LTS WEEK 23 (UD)_SVT东南亚线" xfId="1018" xr:uid="{00000000-0005-0000-0000-0000F9030000}"/>
    <cellStyle name="_CBF KOTA HAKIM341_AMI - Schedule for PIL Schedule team_PIL LTS WEEK 23 (UD)_SW3 52" xfId="1019" xr:uid="{00000000-0005-0000-0000-0000FA030000}"/>
    <cellStyle name="_CBF KOTA HAKIM341_AMI - Schedule for PIL Schedule team_PIL LTS WEEK 23 (UD)_TJ Services - WK 1516" xfId="1020" xr:uid="{00000000-0005-0000-0000-0000FB030000}"/>
    <cellStyle name="_CBF KOTA HAKIM341_AMI - Schedule for PIL Schedule team_PIL LTS WEEK 23 (UD)_TJ Services - WK 44" xfId="1021" xr:uid="{00000000-0005-0000-0000-0000FC030000}"/>
    <cellStyle name="_CBF KOTA HAKIM341_AMI - Schedule for PIL Schedule team_PIL LTS WEEK 23 (UD)_WAF WK 24" xfId="1022" xr:uid="{00000000-0005-0000-0000-0000FD030000}"/>
    <cellStyle name="_CBF KOTA HAKIM341_AMI - Schedule for PIL Schedule team_RED SEA WEEK 13-14" xfId="1023" xr:uid="{00000000-0005-0000-0000-0000FE030000}"/>
    <cellStyle name="_CBF KOTA HAKIM341_AMI - Schedule for PIL Schedule team_RED SEA WEEK 13-14_SVT东南亚线" xfId="1024" xr:uid="{00000000-0005-0000-0000-0000FF030000}"/>
    <cellStyle name="_CBF KOTA HAKIM341_AMI - Schedule for PIL Schedule team_RED SEA WEEK 21-14" xfId="1025" xr:uid="{00000000-0005-0000-0000-000000040000}"/>
    <cellStyle name="_CBF KOTA HAKIM341_AMI - Schedule for PIL Schedule team_RED SEA WEEK 21-14_SVT东南亚线" xfId="1026" xr:uid="{00000000-0005-0000-0000-000001040000}"/>
    <cellStyle name="_CBF KOTA HAKIM341_AMI - Schedule for PIL Schedule team_RGS REV" xfId="1027" xr:uid="{00000000-0005-0000-0000-000002040000}"/>
    <cellStyle name="_CBF KOTA HAKIM341_AMI - Schedule for PIL Schedule team_RGS REV_SVT东南亚线" xfId="1028" xr:uid="{00000000-0005-0000-0000-000003040000}"/>
    <cellStyle name="_CBF KOTA HAKIM341_AMI - Schedule for PIL Schedule team_SVT东南亚线" xfId="1029" xr:uid="{00000000-0005-0000-0000-000004040000}"/>
    <cellStyle name="_CBF KOTA HAKIM341_AMI LTS" xfId="1030" xr:uid="{00000000-0005-0000-0000-000005040000}"/>
    <cellStyle name="_CBF KOTA HAKIM341_AMI LTS_ky services" xfId="1031" xr:uid="{00000000-0005-0000-0000-000006040000}"/>
    <cellStyle name="_CBF KOTA HAKIM341_AMI LTS_ky services_SVT东南亚线" xfId="1032" xr:uid="{00000000-0005-0000-0000-000007040000}"/>
    <cellStyle name="_CBF KOTA HAKIM341_AMI LTS_LTS week 34" xfId="1033" xr:uid="{00000000-0005-0000-0000-000008040000}"/>
    <cellStyle name="_CBF KOTA HAKIM341_AMI LTS_LTS week 34_AMI LTS WK 44 fornightly service" xfId="1034" xr:uid="{00000000-0005-0000-0000-000009040000}"/>
    <cellStyle name="_CBF KOTA HAKIM341_AMI LTS_LTS week 34_CCS LTS" xfId="1035" xr:uid="{00000000-0005-0000-0000-00000A040000}"/>
    <cellStyle name="_CBF KOTA HAKIM341_AMI LTS_LTS week 34_CCS LTS_SVT东南亚线" xfId="1036" xr:uid="{00000000-0005-0000-0000-00000B040000}"/>
    <cellStyle name="_CBF KOTA HAKIM341_AMI LTS_LTS week 34_LTS WEEK 41 Revised NZS" xfId="1037" xr:uid="{00000000-0005-0000-0000-00000C040000}"/>
    <cellStyle name="_CBF KOTA HAKIM341_AMI LTS_LTS week 34_LTS WEEK 41 Revised NZS_SVT东南亚线" xfId="1038" xr:uid="{00000000-0005-0000-0000-00000D040000}"/>
    <cellStyle name="_CBF KOTA HAKIM341_AMI LTS_LTS week 34_LTS WEEK 52 - WA" xfId="1039" xr:uid="{00000000-0005-0000-0000-00000E040000}"/>
    <cellStyle name="_CBF KOTA HAKIM341_AMI LTS_LTS week 34_LTS wk44" xfId="1040" xr:uid="{00000000-0005-0000-0000-00000F040000}"/>
    <cellStyle name="_CBF KOTA HAKIM341_AMI LTS_LTS week 34_LTS wk44_AMI LTS WK 44 fornightly service" xfId="1041" xr:uid="{00000000-0005-0000-0000-000010040000}"/>
    <cellStyle name="_CBF KOTA HAKIM341_AMI LTS_LTS week 34_LTS wk44_PIL LTS WEEK 16 NIGEL" xfId="1042" xr:uid="{00000000-0005-0000-0000-000011040000}"/>
    <cellStyle name="_CBF KOTA HAKIM341_AMI LTS_LTS week 34_LTS wk44_PIL LTS WEEK 52 - NIGEL" xfId="1043" xr:uid="{00000000-0005-0000-0000-000012040000}"/>
    <cellStyle name="_CBF KOTA HAKIM341_AMI LTS_LTS week 34_LTS wk44_SVT东南亚线" xfId="1044" xr:uid="{00000000-0005-0000-0000-000013040000}"/>
    <cellStyle name="_CBF KOTA HAKIM341_AMI LTS_LTS week 34_LTS wk44_WAF WK 24" xfId="1045" xr:uid="{00000000-0005-0000-0000-000014040000}"/>
    <cellStyle name="_CBF KOTA HAKIM341_AMI LTS_LTS week 34_MZS 52" xfId="1046" xr:uid="{00000000-0005-0000-0000-000015040000}"/>
    <cellStyle name="_CBF KOTA HAKIM341_AMI LTS_LTS week 34_PIL LTS WEEK 16 NIGEL" xfId="1047" xr:uid="{00000000-0005-0000-0000-000016040000}"/>
    <cellStyle name="_CBF KOTA HAKIM341_AMI LTS_LTS week 34_PIL LTS WEEK 52 - NIGEL" xfId="1048" xr:uid="{00000000-0005-0000-0000-000017040000}"/>
    <cellStyle name="_CBF KOTA HAKIM341_AMI LTS_LTS week 34_SVT东南亚线" xfId="1049" xr:uid="{00000000-0005-0000-0000-000018040000}"/>
    <cellStyle name="_CBF KOTA HAKIM341_AMI LTS_LTS week 34_SW3 52" xfId="1050" xr:uid="{00000000-0005-0000-0000-000019040000}"/>
    <cellStyle name="_CBF KOTA HAKIM341_AMI LTS_LTS week 34_TJ Services - WK 1516" xfId="1051" xr:uid="{00000000-0005-0000-0000-00001A040000}"/>
    <cellStyle name="_CBF KOTA HAKIM341_AMI LTS_LTS week 34_TJ Services - WK 44" xfId="1052" xr:uid="{00000000-0005-0000-0000-00001B040000}"/>
    <cellStyle name="_CBF KOTA HAKIM341_AMI LTS_LTS week 34_WAF WK 24" xfId="1053" xr:uid="{00000000-0005-0000-0000-00001C040000}"/>
    <cellStyle name="_CBF KOTA HAKIM341_AMI LTS_LTS week23" xfId="1054" xr:uid="{00000000-0005-0000-0000-00001D040000}"/>
    <cellStyle name="_CBF KOTA HAKIM341_AMI LTS_LTS week23_AMI LTS WK 44 fornightly service" xfId="1055" xr:uid="{00000000-0005-0000-0000-00001E040000}"/>
    <cellStyle name="_CBF KOTA HAKIM341_AMI LTS_LTS week23_CCS LTS" xfId="1056" xr:uid="{00000000-0005-0000-0000-00001F040000}"/>
    <cellStyle name="_CBF KOTA HAKIM341_AMI LTS_LTS week23_CCS LTS_SVT东南亚线" xfId="1057" xr:uid="{00000000-0005-0000-0000-000020040000}"/>
    <cellStyle name="_CBF KOTA HAKIM341_AMI LTS_LTS week23_LTS WEEK 41 Revised NZS" xfId="1058" xr:uid="{00000000-0005-0000-0000-000021040000}"/>
    <cellStyle name="_CBF KOTA HAKIM341_AMI LTS_LTS week23_LTS WEEK 41 Revised NZS_SVT东南亚线" xfId="1059" xr:uid="{00000000-0005-0000-0000-000022040000}"/>
    <cellStyle name="_CBF KOTA HAKIM341_AMI LTS_LTS week23_LTS WEEK 52 - WA" xfId="1060" xr:uid="{00000000-0005-0000-0000-000023040000}"/>
    <cellStyle name="_CBF KOTA HAKIM341_AMI LTS_LTS week23_LTS wk44" xfId="1061" xr:uid="{00000000-0005-0000-0000-000024040000}"/>
    <cellStyle name="_CBF KOTA HAKIM341_AMI LTS_LTS week23_LTS wk44_AMI LTS WK 44 fornightly service" xfId="1062" xr:uid="{00000000-0005-0000-0000-000025040000}"/>
    <cellStyle name="_CBF KOTA HAKIM341_AMI LTS_LTS week23_LTS wk44_PIL LTS WEEK 16 NIGEL" xfId="1063" xr:uid="{00000000-0005-0000-0000-000026040000}"/>
    <cellStyle name="_CBF KOTA HAKIM341_AMI LTS_LTS week23_LTS wk44_PIL LTS WEEK 52 - NIGEL" xfId="1064" xr:uid="{00000000-0005-0000-0000-000027040000}"/>
    <cellStyle name="_CBF KOTA HAKIM341_AMI LTS_LTS week23_LTS wk44_SVT东南亚线" xfId="1065" xr:uid="{00000000-0005-0000-0000-000028040000}"/>
    <cellStyle name="_CBF KOTA HAKIM341_AMI LTS_LTS week23_LTS wk44_WAF WK 24" xfId="1066" xr:uid="{00000000-0005-0000-0000-000029040000}"/>
    <cellStyle name="_CBF KOTA HAKIM341_AMI LTS_LTS week23_MZS 52" xfId="1067" xr:uid="{00000000-0005-0000-0000-00002A040000}"/>
    <cellStyle name="_CBF KOTA HAKIM341_AMI LTS_LTS week23_PIL LTS WEEK 16 NIGEL" xfId="1068" xr:uid="{00000000-0005-0000-0000-00002B040000}"/>
    <cellStyle name="_CBF KOTA HAKIM341_AMI LTS_LTS week23_PIL LTS WEEK 35" xfId="1069" xr:uid="{00000000-0005-0000-0000-00002C040000}"/>
    <cellStyle name="_CBF KOTA HAKIM341_AMI LTS_LTS week23_PIL LTS WEEK 35_CCS LTS" xfId="1070" xr:uid="{00000000-0005-0000-0000-00002D040000}"/>
    <cellStyle name="_CBF KOTA HAKIM341_AMI LTS_LTS week23_PIL LTS WEEK 35_CCS LTS_SVT东南亚线" xfId="1071" xr:uid="{00000000-0005-0000-0000-00002E040000}"/>
    <cellStyle name="_CBF KOTA HAKIM341_AMI LTS_LTS week23_PIL LTS WEEK 35_LTS WEEK 41 Revised NZS" xfId="1072" xr:uid="{00000000-0005-0000-0000-00002F040000}"/>
    <cellStyle name="_CBF KOTA HAKIM341_AMI LTS_LTS week23_PIL LTS WEEK 35_LTS WEEK 41 Revised NZS_SVT东南亚线" xfId="1073" xr:uid="{00000000-0005-0000-0000-000030040000}"/>
    <cellStyle name="_CBF KOTA HAKIM341_AMI LTS_LTS week23_PIL LTS WEEK 35_MZS 52" xfId="1074" xr:uid="{00000000-0005-0000-0000-000031040000}"/>
    <cellStyle name="_CBF KOTA HAKIM341_AMI LTS_LTS week23_PIL LTS WEEK 35_PIL LTS WEEK 16 NIGEL" xfId="1075" xr:uid="{00000000-0005-0000-0000-000032040000}"/>
    <cellStyle name="_CBF KOTA HAKIM341_AMI LTS_LTS week23_PIL LTS WEEK 35_PIL LTS WEEK 52 - NIGEL" xfId="1076" xr:uid="{00000000-0005-0000-0000-000033040000}"/>
    <cellStyle name="_CBF KOTA HAKIM341_AMI LTS_LTS week23_PIL LTS WEEK 35_SVT东南亚线" xfId="1077" xr:uid="{00000000-0005-0000-0000-000034040000}"/>
    <cellStyle name="_CBF KOTA HAKIM341_AMI LTS_LTS week23_PIL LTS WEEK 35_SW3 52" xfId="1078" xr:uid="{00000000-0005-0000-0000-000035040000}"/>
    <cellStyle name="_CBF KOTA HAKIM341_AMI LTS_LTS week23_PIL LTS WEEK 35_TJ Services - WK 1516" xfId="1079" xr:uid="{00000000-0005-0000-0000-000036040000}"/>
    <cellStyle name="_CBF KOTA HAKIM341_AMI LTS_LTS week23_PIL LTS WEEK 35_TJ Services - WK 44" xfId="1080" xr:uid="{00000000-0005-0000-0000-000037040000}"/>
    <cellStyle name="_CBF KOTA HAKIM341_AMI LTS_LTS week23_PIL LTS WEEK 44" xfId="1081" xr:uid="{00000000-0005-0000-0000-000038040000}"/>
    <cellStyle name="_CBF KOTA HAKIM341_AMI LTS_LTS week23_PIL LTS WEEK 52 - NIGEL" xfId="1082" xr:uid="{00000000-0005-0000-0000-000039040000}"/>
    <cellStyle name="_CBF KOTA HAKIM341_AMI LTS_LTS week23_PIL LTS WEEK 52 - WAN" xfId="1083" xr:uid="{00000000-0005-0000-0000-00003A040000}"/>
    <cellStyle name="_CBF KOTA HAKIM341_AMI LTS_LTS week23_SVT东南亚线" xfId="1084" xr:uid="{00000000-0005-0000-0000-00003B040000}"/>
    <cellStyle name="_CBF KOTA HAKIM341_AMI LTS_LTS week23_SW3 52" xfId="1085" xr:uid="{00000000-0005-0000-0000-00003C040000}"/>
    <cellStyle name="_CBF KOTA HAKIM341_AMI LTS_LTS week23_TJ Services - WK 1516" xfId="1086" xr:uid="{00000000-0005-0000-0000-00003D040000}"/>
    <cellStyle name="_CBF KOTA HAKIM341_AMI LTS_LTS week23_TJ Services - WK 44" xfId="1087" xr:uid="{00000000-0005-0000-0000-00003E040000}"/>
    <cellStyle name="_CBF KOTA HAKIM341_AMI LTS_LTS week23_WAF WK 24" xfId="1088" xr:uid="{00000000-0005-0000-0000-00003F040000}"/>
    <cellStyle name="_CBF KOTA HAKIM341_AMI LTS_LTS week26" xfId="1089" xr:uid="{00000000-0005-0000-0000-000040040000}"/>
    <cellStyle name="_CBF KOTA HAKIM341_AMI LTS_LTS week26_CCS LTS" xfId="1090" xr:uid="{00000000-0005-0000-0000-000041040000}"/>
    <cellStyle name="_CBF KOTA HAKIM341_AMI LTS_LTS week26_CCS LTS_SVT东南亚线" xfId="1091" xr:uid="{00000000-0005-0000-0000-000042040000}"/>
    <cellStyle name="_CBF KOTA HAKIM341_AMI LTS_LTS week26_LTS WEEK 41 Revised NZS" xfId="1092" xr:uid="{00000000-0005-0000-0000-000043040000}"/>
    <cellStyle name="_CBF KOTA HAKIM341_AMI LTS_LTS week26_LTS WEEK 41 Revised NZS_SVT东南亚线" xfId="1093" xr:uid="{00000000-0005-0000-0000-000044040000}"/>
    <cellStyle name="_CBF KOTA HAKIM341_AMI LTS_LTS week26_MZS 52" xfId="1094" xr:uid="{00000000-0005-0000-0000-000045040000}"/>
    <cellStyle name="_CBF KOTA HAKIM341_AMI LTS_LTS week26_PIL LTS WEEK 16 NIGEL" xfId="1095" xr:uid="{00000000-0005-0000-0000-000046040000}"/>
    <cellStyle name="_CBF KOTA HAKIM341_AMI LTS_LTS week26_PIL LTS WEEK 44" xfId="1096" xr:uid="{00000000-0005-0000-0000-000047040000}"/>
    <cellStyle name="_CBF KOTA HAKIM341_AMI LTS_LTS week26_PIL LTS WEEK 52 - NIGEL" xfId="1097" xr:uid="{00000000-0005-0000-0000-000048040000}"/>
    <cellStyle name="_CBF KOTA HAKIM341_AMI LTS_LTS week26_PIL LTS WEEK 52 - WAN" xfId="1098" xr:uid="{00000000-0005-0000-0000-000049040000}"/>
    <cellStyle name="_CBF KOTA HAKIM341_AMI LTS_LTS week26_SVT东南亚线" xfId="1099" xr:uid="{00000000-0005-0000-0000-00004A040000}"/>
    <cellStyle name="_CBF KOTA HAKIM341_AMI LTS_LTS week26_SW3 52" xfId="1100" xr:uid="{00000000-0005-0000-0000-00004B040000}"/>
    <cellStyle name="_CBF KOTA HAKIM341_AMI LTS_LTS week26_TJ Services - WK 1516" xfId="1101" xr:uid="{00000000-0005-0000-0000-00004C040000}"/>
    <cellStyle name="_CBF KOTA HAKIM341_AMI LTS_LTS week26_TJ Services - WK 44" xfId="1102" xr:uid="{00000000-0005-0000-0000-00004D040000}"/>
    <cellStyle name="_CBF KOTA HAKIM341_AMI LTS_MZS" xfId="1103" xr:uid="{00000000-0005-0000-0000-00004E040000}"/>
    <cellStyle name="_CBF KOTA HAKIM341_AMI LTS_MZS_SVT东南亚线" xfId="1104" xr:uid="{00000000-0005-0000-0000-00004F040000}"/>
    <cellStyle name="_CBF KOTA HAKIM341_AMI LTS_PIL LTS WEEK 04" xfId="1105" xr:uid="{00000000-0005-0000-0000-000050040000}"/>
    <cellStyle name="_CBF KOTA HAKIM341_AMI LTS_PIL LTS WEEK 04_SVT东南亚线" xfId="1106" xr:uid="{00000000-0005-0000-0000-000051040000}"/>
    <cellStyle name="_CBF KOTA HAKIM341_AMI LTS_PIL LTS WEEK 12 (yudhi version)" xfId="1107" xr:uid="{00000000-0005-0000-0000-000052040000}"/>
    <cellStyle name="_CBF KOTA HAKIM341_AMI LTS_PIL LTS WEEK 12 (yudhi version)_SVT东南亚线" xfId="1108" xr:uid="{00000000-0005-0000-0000-000053040000}"/>
    <cellStyle name="_CBF KOTA HAKIM341_AMI LTS_PIL LTS WEEK 21 (yudhi version) Revised" xfId="1109" xr:uid="{00000000-0005-0000-0000-000054040000}"/>
    <cellStyle name="_CBF KOTA HAKIM341_AMI LTS_PIL LTS WEEK 21 (yudhi version) Revised_SVT东南亚线" xfId="1110" xr:uid="{00000000-0005-0000-0000-000055040000}"/>
    <cellStyle name="_CBF KOTA HAKIM341_AMI LTS_PIL LTS WEEK 23 (UD)" xfId="1111" xr:uid="{00000000-0005-0000-0000-000056040000}"/>
    <cellStyle name="_CBF KOTA HAKIM341_AMI LTS_PIL LTS WEEK 23 (UD)_AMI LTS WK 44 fornightly service" xfId="1112" xr:uid="{00000000-0005-0000-0000-000057040000}"/>
    <cellStyle name="_CBF KOTA HAKIM341_AMI LTS_PIL LTS WEEK 23 (UD)_CCS LTS" xfId="1113" xr:uid="{00000000-0005-0000-0000-000058040000}"/>
    <cellStyle name="_CBF KOTA HAKIM341_AMI LTS_PIL LTS WEEK 23 (UD)_CCS LTS_SVT东南亚线" xfId="1114" xr:uid="{00000000-0005-0000-0000-000059040000}"/>
    <cellStyle name="_CBF KOTA HAKIM341_AMI LTS_PIL LTS WEEK 23 (UD)_LTS WEEK 41 Revised NZS" xfId="1115" xr:uid="{00000000-0005-0000-0000-00005A040000}"/>
    <cellStyle name="_CBF KOTA HAKIM341_AMI LTS_PIL LTS WEEK 23 (UD)_LTS WEEK 41 Revised NZS_SVT东南亚线" xfId="1116" xr:uid="{00000000-0005-0000-0000-00005B040000}"/>
    <cellStyle name="_CBF KOTA HAKIM341_AMI LTS_PIL LTS WEEK 23 (UD)_LTS WEEK 52 - WA" xfId="1117" xr:uid="{00000000-0005-0000-0000-00005C040000}"/>
    <cellStyle name="_CBF KOTA HAKIM341_AMI LTS_PIL LTS WEEK 23 (UD)_LTS wk44" xfId="1118" xr:uid="{00000000-0005-0000-0000-00005D040000}"/>
    <cellStyle name="_CBF KOTA HAKIM341_AMI LTS_PIL LTS WEEK 23 (UD)_LTS wk44_AMI LTS WK 44 fornightly service" xfId="1119" xr:uid="{00000000-0005-0000-0000-00005E040000}"/>
    <cellStyle name="_CBF KOTA HAKIM341_AMI LTS_PIL LTS WEEK 23 (UD)_LTS wk44_PIL LTS WEEK 16 NIGEL" xfId="1120" xr:uid="{00000000-0005-0000-0000-00005F040000}"/>
    <cellStyle name="_CBF KOTA HAKIM341_AMI LTS_PIL LTS WEEK 23 (UD)_LTS wk44_PIL LTS WEEK 52 - NIGEL" xfId="1121" xr:uid="{00000000-0005-0000-0000-000060040000}"/>
    <cellStyle name="_CBF KOTA HAKIM341_AMI LTS_PIL LTS WEEK 23 (UD)_LTS wk44_SVT东南亚线" xfId="1122" xr:uid="{00000000-0005-0000-0000-000061040000}"/>
    <cellStyle name="_CBF KOTA HAKIM341_AMI LTS_PIL LTS WEEK 23 (UD)_LTS wk44_WAF WK 24" xfId="1123" xr:uid="{00000000-0005-0000-0000-000062040000}"/>
    <cellStyle name="_CBF KOTA HAKIM341_AMI LTS_PIL LTS WEEK 23 (UD)_MZS 52" xfId="1124" xr:uid="{00000000-0005-0000-0000-000063040000}"/>
    <cellStyle name="_CBF KOTA HAKIM341_AMI LTS_PIL LTS WEEK 23 (UD)_PIL LTS WEEK 16 NIGEL" xfId="1125" xr:uid="{00000000-0005-0000-0000-000064040000}"/>
    <cellStyle name="_CBF KOTA HAKIM341_AMI LTS_PIL LTS WEEK 23 (UD)_PIL LTS WEEK 35" xfId="1126" xr:uid="{00000000-0005-0000-0000-000065040000}"/>
    <cellStyle name="_CBF KOTA HAKIM341_AMI LTS_PIL LTS WEEK 23 (UD)_PIL LTS WEEK 35_CCS LTS" xfId="1127" xr:uid="{00000000-0005-0000-0000-000066040000}"/>
    <cellStyle name="_CBF KOTA HAKIM341_AMI LTS_PIL LTS WEEK 23 (UD)_PIL LTS WEEK 35_CCS LTS_SVT东南亚线" xfId="1128" xr:uid="{00000000-0005-0000-0000-000067040000}"/>
    <cellStyle name="_CBF KOTA HAKIM341_AMI LTS_PIL LTS WEEK 23 (UD)_PIL LTS WEEK 35_LTS WEEK 41 Revised NZS" xfId="1129" xr:uid="{00000000-0005-0000-0000-000068040000}"/>
    <cellStyle name="_CBF KOTA HAKIM341_AMI LTS_PIL LTS WEEK 23 (UD)_PIL LTS WEEK 35_LTS WEEK 41 Revised NZS_SVT东南亚线" xfId="1130" xr:uid="{00000000-0005-0000-0000-000069040000}"/>
    <cellStyle name="_CBF KOTA HAKIM341_AMI LTS_PIL LTS WEEK 23 (UD)_PIL LTS WEEK 35_MZS 52" xfId="1131" xr:uid="{00000000-0005-0000-0000-00006A040000}"/>
    <cellStyle name="_CBF KOTA HAKIM341_AMI LTS_PIL LTS WEEK 23 (UD)_PIL LTS WEEK 35_PIL LTS WEEK 16 NIGEL" xfId="1132" xr:uid="{00000000-0005-0000-0000-00006B040000}"/>
    <cellStyle name="_CBF KOTA HAKIM341_AMI LTS_PIL LTS WEEK 23 (UD)_PIL LTS WEEK 35_PIL LTS WEEK 52 - NIGEL" xfId="1133" xr:uid="{00000000-0005-0000-0000-00006C040000}"/>
    <cellStyle name="_CBF KOTA HAKIM341_AMI LTS_PIL LTS WEEK 23 (UD)_PIL LTS WEEK 35_SVT东南亚线" xfId="1134" xr:uid="{00000000-0005-0000-0000-00006D040000}"/>
    <cellStyle name="_CBF KOTA HAKIM341_AMI LTS_PIL LTS WEEK 23 (UD)_PIL LTS WEEK 35_SW3 52" xfId="1135" xr:uid="{00000000-0005-0000-0000-00006E040000}"/>
    <cellStyle name="_CBF KOTA HAKIM341_AMI LTS_PIL LTS WEEK 23 (UD)_PIL LTS WEEK 35_TJ Services - WK 1516" xfId="1136" xr:uid="{00000000-0005-0000-0000-00006F040000}"/>
    <cellStyle name="_CBF KOTA HAKIM341_AMI LTS_PIL LTS WEEK 23 (UD)_PIL LTS WEEK 35_TJ Services - WK 44" xfId="1137" xr:uid="{00000000-0005-0000-0000-000070040000}"/>
    <cellStyle name="_CBF KOTA HAKIM341_AMI LTS_PIL LTS WEEK 23 (UD)_PIL LTS WEEK 44" xfId="1138" xr:uid="{00000000-0005-0000-0000-000071040000}"/>
    <cellStyle name="_CBF KOTA HAKIM341_AMI LTS_PIL LTS WEEK 23 (UD)_PIL LTS WEEK 52 - NIGEL" xfId="1139" xr:uid="{00000000-0005-0000-0000-000072040000}"/>
    <cellStyle name="_CBF KOTA HAKIM341_AMI LTS_PIL LTS WEEK 23 (UD)_PIL LTS WEEK 52 - WAN" xfId="1140" xr:uid="{00000000-0005-0000-0000-000073040000}"/>
    <cellStyle name="_CBF KOTA HAKIM341_AMI LTS_PIL LTS WEEK 23 (UD)_SVT东南亚线" xfId="1141" xr:uid="{00000000-0005-0000-0000-000074040000}"/>
    <cellStyle name="_CBF KOTA HAKIM341_AMI LTS_PIL LTS WEEK 23 (UD)_SW3 52" xfId="1142" xr:uid="{00000000-0005-0000-0000-000075040000}"/>
    <cellStyle name="_CBF KOTA HAKIM341_AMI LTS_PIL LTS WEEK 23 (UD)_TJ Services - WK 1516" xfId="1143" xr:uid="{00000000-0005-0000-0000-000076040000}"/>
    <cellStyle name="_CBF KOTA HAKIM341_AMI LTS_PIL LTS WEEK 23 (UD)_TJ Services - WK 44" xfId="1144" xr:uid="{00000000-0005-0000-0000-000077040000}"/>
    <cellStyle name="_CBF KOTA HAKIM341_AMI LTS_PIL LTS WEEK 23 (UD)_WAF WK 24" xfId="1145" xr:uid="{00000000-0005-0000-0000-000078040000}"/>
    <cellStyle name="_CBF KOTA HAKIM341_AMI LTS_RED SEA WEEK 13-14" xfId="1146" xr:uid="{00000000-0005-0000-0000-000079040000}"/>
    <cellStyle name="_CBF KOTA HAKIM341_AMI LTS_RED SEA WEEK 13-14_SVT东南亚线" xfId="1147" xr:uid="{00000000-0005-0000-0000-00007A040000}"/>
    <cellStyle name="_CBF KOTA HAKIM341_AMI LTS_RED SEA WEEK 21-14" xfId="1148" xr:uid="{00000000-0005-0000-0000-00007B040000}"/>
    <cellStyle name="_CBF KOTA HAKIM341_AMI LTS_RED SEA WEEK 21-14_SVT东南亚线" xfId="1149" xr:uid="{00000000-0005-0000-0000-00007C040000}"/>
    <cellStyle name="_CBF KOTA HAKIM341_AMI LTS_RGS REV" xfId="1150" xr:uid="{00000000-0005-0000-0000-00007D040000}"/>
    <cellStyle name="_CBF KOTA HAKIM341_AMI LTS_RGS REV_SVT东南亚线" xfId="1151" xr:uid="{00000000-0005-0000-0000-00007E040000}"/>
    <cellStyle name="_CBF KOTA HAKIM341_AMI LTS_SVT东南亚线" xfId="1152" xr:uid="{00000000-0005-0000-0000-00007F040000}"/>
    <cellStyle name="_CBF KOTA HAKIM341_KY CTP WEEK01-14" xfId="1153" xr:uid="{00000000-0005-0000-0000-000080040000}"/>
    <cellStyle name="_CBF KOTA HAKIM341_KY CTP WEEK01-14_ky services" xfId="1154" xr:uid="{00000000-0005-0000-0000-000081040000}"/>
    <cellStyle name="_CBF KOTA HAKIM341_KY CTP WEEK01-14_ky services_SVT东南亚线" xfId="1155" xr:uid="{00000000-0005-0000-0000-000082040000}"/>
    <cellStyle name="_CBF KOTA HAKIM341_KY CTP WEEK01-14_LTS week 34" xfId="1156" xr:uid="{00000000-0005-0000-0000-000083040000}"/>
    <cellStyle name="_CBF KOTA HAKIM341_KY CTP WEEK01-14_LTS week 34_CCS LTS" xfId="1157" xr:uid="{00000000-0005-0000-0000-000084040000}"/>
    <cellStyle name="_CBF KOTA HAKIM341_KY CTP WEEK01-14_LTS week 34_CCS LTS_SVT东南亚线" xfId="1158" xr:uid="{00000000-0005-0000-0000-000085040000}"/>
    <cellStyle name="_CBF KOTA HAKIM341_KY CTP WEEK01-14_LTS week 34_LTS WEEK 41 Revised NZS" xfId="1159" xr:uid="{00000000-0005-0000-0000-000086040000}"/>
    <cellStyle name="_CBF KOTA HAKIM341_KY CTP WEEK01-14_LTS week 34_LTS WEEK 41 Revised NZS_SVT东南亚线" xfId="1160" xr:uid="{00000000-0005-0000-0000-000087040000}"/>
    <cellStyle name="_CBF KOTA HAKIM341_KY CTP WEEK01-14_LTS week 34_MZS 52" xfId="1161" xr:uid="{00000000-0005-0000-0000-000088040000}"/>
    <cellStyle name="_CBF KOTA HAKIM341_KY CTP WEEK01-14_LTS week 34_PIL LTS WEEK 16 NIGEL" xfId="1162" xr:uid="{00000000-0005-0000-0000-000089040000}"/>
    <cellStyle name="_CBF KOTA HAKIM341_KY CTP WEEK01-14_LTS week 34_PIL LTS WEEK 52 - NIGEL" xfId="1163" xr:uid="{00000000-0005-0000-0000-00008A040000}"/>
    <cellStyle name="_CBF KOTA HAKIM341_KY CTP WEEK01-14_LTS week 34_SVT东南亚线" xfId="1164" xr:uid="{00000000-0005-0000-0000-00008B040000}"/>
    <cellStyle name="_CBF KOTA HAKIM341_KY CTP WEEK01-14_LTS week 34_SW3 52" xfId="1165" xr:uid="{00000000-0005-0000-0000-00008C040000}"/>
    <cellStyle name="_CBF KOTA HAKIM341_KY CTP WEEK01-14_LTS week 34_TJ Services - WK 1516" xfId="1166" xr:uid="{00000000-0005-0000-0000-00008D040000}"/>
    <cellStyle name="_CBF KOTA HAKIM341_KY CTP WEEK01-14_LTS week 34_TJ Services - WK 44" xfId="1167" xr:uid="{00000000-0005-0000-0000-00008E040000}"/>
    <cellStyle name="_CBF KOTA HAKIM341_KY CTP WEEK01-14_LTS week23" xfId="1168" xr:uid="{00000000-0005-0000-0000-00008F040000}"/>
    <cellStyle name="_CBF KOTA HAKIM341_KY CTP WEEK01-14_LTS week23_CCS LTS" xfId="1169" xr:uid="{00000000-0005-0000-0000-000090040000}"/>
    <cellStyle name="_CBF KOTA HAKIM341_KY CTP WEEK01-14_LTS week23_CCS LTS_SVT东南亚线" xfId="1170" xr:uid="{00000000-0005-0000-0000-000091040000}"/>
    <cellStyle name="_CBF KOTA HAKIM341_KY CTP WEEK01-14_LTS week23_LTS WEEK 41 Revised NZS" xfId="1171" xr:uid="{00000000-0005-0000-0000-000092040000}"/>
    <cellStyle name="_CBF KOTA HAKIM341_KY CTP WEEK01-14_LTS week23_LTS WEEK 41 Revised NZS_SVT东南亚线" xfId="1172" xr:uid="{00000000-0005-0000-0000-000093040000}"/>
    <cellStyle name="_CBF KOTA HAKIM341_KY CTP WEEK01-14_LTS week23_MZS 52" xfId="1173" xr:uid="{00000000-0005-0000-0000-000094040000}"/>
    <cellStyle name="_CBF KOTA HAKIM341_KY CTP WEEK01-14_LTS week23_PIL LTS WEEK 16 NIGEL" xfId="1174" xr:uid="{00000000-0005-0000-0000-000095040000}"/>
    <cellStyle name="_CBF KOTA HAKIM341_KY CTP WEEK01-14_LTS week23_PIL LTS WEEK 44" xfId="1175" xr:uid="{00000000-0005-0000-0000-000096040000}"/>
    <cellStyle name="_CBF KOTA HAKIM341_KY CTP WEEK01-14_LTS week23_PIL LTS WEEK 52 - NIGEL" xfId="1176" xr:uid="{00000000-0005-0000-0000-000097040000}"/>
    <cellStyle name="_CBF KOTA HAKIM341_KY CTP WEEK01-14_LTS week23_PIL LTS WEEK 52 - WAN" xfId="1177" xr:uid="{00000000-0005-0000-0000-000098040000}"/>
    <cellStyle name="_CBF KOTA HAKIM341_KY CTP WEEK01-14_LTS week23_SVT东南亚线" xfId="1178" xr:uid="{00000000-0005-0000-0000-000099040000}"/>
    <cellStyle name="_CBF KOTA HAKIM341_KY CTP WEEK01-14_LTS week23_SW3 52" xfId="1179" xr:uid="{00000000-0005-0000-0000-00009A040000}"/>
    <cellStyle name="_CBF KOTA HAKIM341_KY CTP WEEK01-14_LTS week23_TJ Services - WK 1516" xfId="1180" xr:uid="{00000000-0005-0000-0000-00009B040000}"/>
    <cellStyle name="_CBF KOTA HAKIM341_KY CTP WEEK01-14_LTS week23_TJ Services - WK 44" xfId="1181" xr:uid="{00000000-0005-0000-0000-00009C040000}"/>
    <cellStyle name="_CBF KOTA HAKIM341_KY CTP WEEK01-14_LTS week26" xfId="1182" xr:uid="{00000000-0005-0000-0000-00009D040000}"/>
    <cellStyle name="_CBF KOTA HAKIM341_KY CTP WEEK01-14_LTS week26_CCS LTS" xfId="1183" xr:uid="{00000000-0005-0000-0000-00009E040000}"/>
    <cellStyle name="_CBF KOTA HAKIM341_KY CTP WEEK01-14_LTS week26_CCS LTS_SVT东南亚线" xfId="1184" xr:uid="{00000000-0005-0000-0000-00009F040000}"/>
    <cellStyle name="_CBF KOTA HAKIM341_KY CTP WEEK01-14_LTS week26_LTS WEEK 41 Revised NZS" xfId="1185" xr:uid="{00000000-0005-0000-0000-0000A0040000}"/>
    <cellStyle name="_CBF KOTA HAKIM341_KY CTP WEEK01-14_LTS week26_LTS WEEK 41 Revised NZS_SVT东南亚线" xfId="1186" xr:uid="{00000000-0005-0000-0000-0000A1040000}"/>
    <cellStyle name="_CBF KOTA HAKIM341_KY CTP WEEK01-14_LTS week26_MZS 52" xfId="1187" xr:uid="{00000000-0005-0000-0000-0000A2040000}"/>
    <cellStyle name="_CBF KOTA HAKIM341_KY CTP WEEK01-14_LTS week26_PIL LTS WEEK 16 NIGEL" xfId="1188" xr:uid="{00000000-0005-0000-0000-0000A3040000}"/>
    <cellStyle name="_CBF KOTA HAKIM341_KY CTP WEEK01-14_LTS week26_PIL LTS WEEK 44" xfId="1189" xr:uid="{00000000-0005-0000-0000-0000A4040000}"/>
    <cellStyle name="_CBF KOTA HAKIM341_KY CTP WEEK01-14_LTS week26_PIL LTS WEEK 52 - NIGEL" xfId="1190" xr:uid="{00000000-0005-0000-0000-0000A5040000}"/>
    <cellStyle name="_CBF KOTA HAKIM341_KY CTP WEEK01-14_LTS week26_PIL LTS WEEK 52 - WAN" xfId="1191" xr:uid="{00000000-0005-0000-0000-0000A6040000}"/>
    <cellStyle name="_CBF KOTA HAKIM341_KY CTP WEEK01-14_LTS week26_SVT东南亚线" xfId="1192" xr:uid="{00000000-0005-0000-0000-0000A7040000}"/>
    <cellStyle name="_CBF KOTA HAKIM341_KY CTP WEEK01-14_LTS week26_SW3 52" xfId="1193" xr:uid="{00000000-0005-0000-0000-0000A8040000}"/>
    <cellStyle name="_CBF KOTA HAKIM341_KY CTP WEEK01-14_LTS week26_TJ Services - WK 1516" xfId="1194" xr:uid="{00000000-0005-0000-0000-0000A9040000}"/>
    <cellStyle name="_CBF KOTA HAKIM341_KY CTP WEEK01-14_LTS week26_TJ Services - WK 44" xfId="1195" xr:uid="{00000000-0005-0000-0000-0000AA040000}"/>
    <cellStyle name="_CBF KOTA HAKIM341_KY CTP WEEK01-14_MZS" xfId="1196" xr:uid="{00000000-0005-0000-0000-0000AB040000}"/>
    <cellStyle name="_CBF KOTA HAKIM341_KY CTP WEEK01-14_MZS_SVT东南亚线" xfId="1197" xr:uid="{00000000-0005-0000-0000-0000AC040000}"/>
    <cellStyle name="_CBF KOTA HAKIM341_KY CTP WEEK01-14_PIL LTS WEEK 04" xfId="1198" xr:uid="{00000000-0005-0000-0000-0000AD040000}"/>
    <cellStyle name="_CBF KOTA HAKIM341_KY CTP WEEK01-14_PIL LTS WEEK 04_SVT东南亚线" xfId="1199" xr:uid="{00000000-0005-0000-0000-0000AE040000}"/>
    <cellStyle name="_CBF KOTA HAKIM341_KY CTP WEEK01-14_PIL LTS WEEK 12 (yudhi version)" xfId="1200" xr:uid="{00000000-0005-0000-0000-0000AF040000}"/>
    <cellStyle name="_CBF KOTA HAKIM341_KY CTP WEEK01-14_PIL LTS WEEK 12 (yudhi version)_SVT东南亚线" xfId="1201" xr:uid="{00000000-0005-0000-0000-0000B0040000}"/>
    <cellStyle name="_CBF KOTA HAKIM341_KY CTP WEEK01-14_PIL LTS WEEK 21 (yudhi version) Revised" xfId="1202" xr:uid="{00000000-0005-0000-0000-0000B1040000}"/>
    <cellStyle name="_CBF KOTA HAKIM341_KY CTP WEEK01-14_PIL LTS WEEK 21 (yudhi version) Revised_SVT东南亚线" xfId="1203" xr:uid="{00000000-0005-0000-0000-0000B2040000}"/>
    <cellStyle name="_CBF KOTA HAKIM341_KY CTP WEEK01-14_PIL LTS WEEK 23 (UD)" xfId="1204" xr:uid="{00000000-0005-0000-0000-0000B3040000}"/>
    <cellStyle name="_CBF KOTA HAKIM341_KY CTP WEEK01-14_PIL LTS WEEK 23 (UD)_CCS LTS" xfId="1205" xr:uid="{00000000-0005-0000-0000-0000B4040000}"/>
    <cellStyle name="_CBF KOTA HAKIM341_KY CTP WEEK01-14_PIL LTS WEEK 23 (UD)_CCS LTS_SVT东南亚线" xfId="1206" xr:uid="{00000000-0005-0000-0000-0000B5040000}"/>
    <cellStyle name="_CBF KOTA HAKIM341_KY CTP WEEK01-14_PIL LTS WEEK 23 (UD)_LTS WEEK 41 Revised NZS" xfId="1207" xr:uid="{00000000-0005-0000-0000-0000B6040000}"/>
    <cellStyle name="_CBF KOTA HAKIM341_KY CTP WEEK01-14_PIL LTS WEEK 23 (UD)_LTS WEEK 41 Revised NZS_SVT东南亚线" xfId="1208" xr:uid="{00000000-0005-0000-0000-0000B7040000}"/>
    <cellStyle name="_CBF KOTA HAKIM341_KY CTP WEEK01-14_PIL LTS WEEK 23 (UD)_MZS 52" xfId="1209" xr:uid="{00000000-0005-0000-0000-0000B8040000}"/>
    <cellStyle name="_CBF KOTA HAKIM341_KY CTP WEEK01-14_PIL LTS WEEK 23 (UD)_PIL LTS WEEK 16 NIGEL" xfId="1210" xr:uid="{00000000-0005-0000-0000-0000B9040000}"/>
    <cellStyle name="_CBF KOTA HAKIM341_KY CTP WEEK01-14_PIL LTS WEEK 23 (UD)_PIL LTS WEEK 44" xfId="1211" xr:uid="{00000000-0005-0000-0000-0000BA040000}"/>
    <cellStyle name="_CBF KOTA HAKIM341_KY CTP WEEK01-14_PIL LTS WEEK 23 (UD)_PIL LTS WEEK 52 - NIGEL" xfId="1212" xr:uid="{00000000-0005-0000-0000-0000BB040000}"/>
    <cellStyle name="_CBF KOTA HAKIM341_KY CTP WEEK01-14_PIL LTS WEEK 23 (UD)_PIL LTS WEEK 52 - WAN" xfId="1213" xr:uid="{00000000-0005-0000-0000-0000BC040000}"/>
    <cellStyle name="_CBF KOTA HAKIM341_KY CTP WEEK01-14_PIL LTS WEEK 23 (UD)_SVT东南亚线" xfId="1214" xr:uid="{00000000-0005-0000-0000-0000BD040000}"/>
    <cellStyle name="_CBF KOTA HAKIM341_KY CTP WEEK01-14_PIL LTS WEEK 23 (UD)_SW3 52" xfId="1215" xr:uid="{00000000-0005-0000-0000-0000BE040000}"/>
    <cellStyle name="_CBF KOTA HAKIM341_KY CTP WEEK01-14_PIL LTS WEEK 23 (UD)_TJ Services - WK 1516" xfId="1216" xr:uid="{00000000-0005-0000-0000-0000BF040000}"/>
    <cellStyle name="_CBF KOTA HAKIM341_KY CTP WEEK01-14_PIL LTS WEEK 23 (UD)_TJ Services - WK 44" xfId="1217" xr:uid="{00000000-0005-0000-0000-0000C0040000}"/>
    <cellStyle name="_CBF KOTA HAKIM341_KY CTP WEEK01-14_RED SEA WEEK 04-14" xfId="1218" xr:uid="{00000000-0005-0000-0000-0000C1040000}"/>
    <cellStyle name="_CBF KOTA HAKIM341_KY CTP WEEK01-14_RED SEA WEEK 04-14_SVT东南亚线" xfId="1219" xr:uid="{00000000-0005-0000-0000-0000C2040000}"/>
    <cellStyle name="_CBF KOTA HAKIM341_KY CTP WEEK01-14_RED SEA WEEK 13-14" xfId="1220" xr:uid="{00000000-0005-0000-0000-0000C3040000}"/>
    <cellStyle name="_CBF KOTA HAKIM341_KY CTP WEEK01-14_RED SEA WEEK 13-14_SVT东南亚线" xfId="1221" xr:uid="{00000000-0005-0000-0000-0000C4040000}"/>
    <cellStyle name="_CBF KOTA HAKIM341_KY CTP WEEK01-14_RED SEA WEEK 21-14" xfId="1222" xr:uid="{00000000-0005-0000-0000-0000C5040000}"/>
    <cellStyle name="_CBF KOTA HAKIM341_KY CTP WEEK01-14_RED SEA WEEK 21-14_SVT东南亚线" xfId="1223" xr:uid="{00000000-0005-0000-0000-0000C6040000}"/>
    <cellStyle name="_CBF KOTA HAKIM341_KY CTP WEEK01-14_SVT东南亚线" xfId="1224" xr:uid="{00000000-0005-0000-0000-0000C7040000}"/>
    <cellStyle name="_CBF KOTA HAKIM341_ky services" xfId="1225" xr:uid="{00000000-0005-0000-0000-0000C8040000}"/>
    <cellStyle name="_CBF KOTA HAKIM341_ky services_1" xfId="1226" xr:uid="{00000000-0005-0000-0000-0000C9040000}"/>
    <cellStyle name="_CBF KOTA HAKIM341_ky services_1_SVT东南亚线" xfId="1227" xr:uid="{00000000-0005-0000-0000-0000CA040000}"/>
    <cellStyle name="_CBF KOTA HAKIM341_ky services_ky services" xfId="1228" xr:uid="{00000000-0005-0000-0000-0000CB040000}"/>
    <cellStyle name="_CBF KOTA HAKIM341_ky services_ky services_SVT东南亚线" xfId="1229" xr:uid="{00000000-0005-0000-0000-0000CC040000}"/>
    <cellStyle name="_CBF KOTA HAKIM341_ky services_LTS week 34" xfId="1230" xr:uid="{00000000-0005-0000-0000-0000CD040000}"/>
    <cellStyle name="_CBF KOTA HAKIM341_ky services_LTS week 34_CCS LTS" xfId="1231" xr:uid="{00000000-0005-0000-0000-0000CE040000}"/>
    <cellStyle name="_CBF KOTA HAKIM341_ky services_LTS week 34_CCS LTS_SVT东南亚线" xfId="1232" xr:uid="{00000000-0005-0000-0000-0000CF040000}"/>
    <cellStyle name="_CBF KOTA HAKIM341_ky services_LTS week 34_LTS WEEK 41 Revised NZS" xfId="1233" xr:uid="{00000000-0005-0000-0000-0000D0040000}"/>
    <cellStyle name="_CBF KOTA HAKIM341_ky services_LTS week 34_LTS WEEK 41 Revised NZS_SVT东南亚线" xfId="1234" xr:uid="{00000000-0005-0000-0000-0000D1040000}"/>
    <cellStyle name="_CBF KOTA HAKIM341_ky services_LTS week 34_MZS 52" xfId="1235" xr:uid="{00000000-0005-0000-0000-0000D2040000}"/>
    <cellStyle name="_CBF KOTA HAKIM341_ky services_LTS week 34_PIL LTS WEEK 16 NIGEL" xfId="1236" xr:uid="{00000000-0005-0000-0000-0000D3040000}"/>
    <cellStyle name="_CBF KOTA HAKIM341_ky services_LTS week 34_PIL LTS WEEK 52 - NIGEL" xfId="1237" xr:uid="{00000000-0005-0000-0000-0000D4040000}"/>
    <cellStyle name="_CBF KOTA HAKIM341_ky services_LTS week 34_SVT东南亚线" xfId="1238" xr:uid="{00000000-0005-0000-0000-0000D5040000}"/>
    <cellStyle name="_CBF KOTA HAKIM341_ky services_LTS week 34_SW3 52" xfId="1239" xr:uid="{00000000-0005-0000-0000-0000D6040000}"/>
    <cellStyle name="_CBF KOTA HAKIM341_ky services_LTS week 34_TJ Services - WK 1516" xfId="1240" xr:uid="{00000000-0005-0000-0000-0000D7040000}"/>
    <cellStyle name="_CBF KOTA HAKIM341_ky services_LTS week 34_TJ Services - WK 44" xfId="1241" xr:uid="{00000000-0005-0000-0000-0000D8040000}"/>
    <cellStyle name="_CBF KOTA HAKIM341_ky services_LTS week23" xfId="1242" xr:uid="{00000000-0005-0000-0000-0000D9040000}"/>
    <cellStyle name="_CBF KOTA HAKIM341_ky services_LTS week23_CCS LTS" xfId="1243" xr:uid="{00000000-0005-0000-0000-0000DA040000}"/>
    <cellStyle name="_CBF KOTA HAKIM341_ky services_LTS week23_CCS LTS_SVT东南亚线" xfId="1244" xr:uid="{00000000-0005-0000-0000-0000DB040000}"/>
    <cellStyle name="_CBF KOTA HAKIM341_ky services_LTS week23_LTS WEEK 41 Revised NZS" xfId="1245" xr:uid="{00000000-0005-0000-0000-0000DC040000}"/>
    <cellStyle name="_CBF KOTA HAKIM341_ky services_LTS week23_LTS WEEK 41 Revised NZS_SVT东南亚线" xfId="1246" xr:uid="{00000000-0005-0000-0000-0000DD040000}"/>
    <cellStyle name="_CBF KOTA HAKIM341_ky services_LTS week23_MZS 52" xfId="1247" xr:uid="{00000000-0005-0000-0000-0000DE040000}"/>
    <cellStyle name="_CBF KOTA HAKIM341_ky services_LTS week23_PIL LTS WEEK 16 NIGEL" xfId="1248" xr:uid="{00000000-0005-0000-0000-0000DF040000}"/>
    <cellStyle name="_CBF KOTA HAKIM341_ky services_LTS week23_PIL LTS WEEK 44" xfId="1249" xr:uid="{00000000-0005-0000-0000-0000E0040000}"/>
    <cellStyle name="_CBF KOTA HAKIM341_ky services_LTS week23_PIL LTS WEEK 52 - NIGEL" xfId="1250" xr:uid="{00000000-0005-0000-0000-0000E1040000}"/>
    <cellStyle name="_CBF KOTA HAKIM341_ky services_LTS week23_PIL LTS WEEK 52 - WAN" xfId="1251" xr:uid="{00000000-0005-0000-0000-0000E2040000}"/>
    <cellStyle name="_CBF KOTA HAKIM341_ky services_LTS week23_SVT东南亚线" xfId="1252" xr:uid="{00000000-0005-0000-0000-0000E3040000}"/>
    <cellStyle name="_CBF KOTA HAKIM341_ky services_LTS week23_SW3 52" xfId="1253" xr:uid="{00000000-0005-0000-0000-0000E4040000}"/>
    <cellStyle name="_CBF KOTA HAKIM341_ky services_LTS week23_TJ Services - WK 1516" xfId="1254" xr:uid="{00000000-0005-0000-0000-0000E5040000}"/>
    <cellStyle name="_CBF KOTA HAKIM341_ky services_LTS week23_TJ Services - WK 44" xfId="1255" xr:uid="{00000000-0005-0000-0000-0000E6040000}"/>
    <cellStyle name="_CBF KOTA HAKIM341_ky services_LTS week26" xfId="1256" xr:uid="{00000000-0005-0000-0000-0000E7040000}"/>
    <cellStyle name="_CBF KOTA HAKIM341_ky services_LTS week26_CCS LTS" xfId="1257" xr:uid="{00000000-0005-0000-0000-0000E8040000}"/>
    <cellStyle name="_CBF KOTA HAKIM341_ky services_LTS week26_CCS LTS_SVT东南亚线" xfId="1258" xr:uid="{00000000-0005-0000-0000-0000E9040000}"/>
    <cellStyle name="_CBF KOTA HAKIM341_ky services_LTS week26_LTS WEEK 41 Revised NZS" xfId="1259" xr:uid="{00000000-0005-0000-0000-0000EA040000}"/>
    <cellStyle name="_CBF KOTA HAKIM341_ky services_LTS week26_LTS WEEK 41 Revised NZS_SVT东南亚线" xfId="1260" xr:uid="{00000000-0005-0000-0000-0000EB040000}"/>
    <cellStyle name="_CBF KOTA HAKIM341_ky services_LTS week26_MZS 52" xfId="1261" xr:uid="{00000000-0005-0000-0000-0000EC040000}"/>
    <cellStyle name="_CBF KOTA HAKIM341_ky services_LTS week26_PIL LTS WEEK 16 NIGEL" xfId="1262" xr:uid="{00000000-0005-0000-0000-0000ED040000}"/>
    <cellStyle name="_CBF KOTA HAKIM341_ky services_LTS week26_PIL LTS WEEK 44" xfId="1263" xr:uid="{00000000-0005-0000-0000-0000EE040000}"/>
    <cellStyle name="_CBF KOTA HAKIM341_ky services_LTS week26_PIL LTS WEEK 52 - NIGEL" xfId="1264" xr:uid="{00000000-0005-0000-0000-0000EF040000}"/>
    <cellStyle name="_CBF KOTA HAKIM341_ky services_LTS week26_PIL LTS WEEK 52 - WAN" xfId="1265" xr:uid="{00000000-0005-0000-0000-0000F0040000}"/>
    <cellStyle name="_CBF KOTA HAKIM341_ky services_LTS week26_SVT东南亚线" xfId="1266" xr:uid="{00000000-0005-0000-0000-0000F1040000}"/>
    <cellStyle name="_CBF KOTA HAKIM341_ky services_LTS week26_SW3 52" xfId="1267" xr:uid="{00000000-0005-0000-0000-0000F2040000}"/>
    <cellStyle name="_CBF KOTA HAKIM341_ky services_LTS week26_TJ Services - WK 1516" xfId="1268" xr:uid="{00000000-0005-0000-0000-0000F3040000}"/>
    <cellStyle name="_CBF KOTA HAKIM341_ky services_LTS week26_TJ Services - WK 44" xfId="1269" xr:uid="{00000000-0005-0000-0000-0000F4040000}"/>
    <cellStyle name="_CBF KOTA HAKIM341_ky services_MZS" xfId="1270" xr:uid="{00000000-0005-0000-0000-0000F5040000}"/>
    <cellStyle name="_CBF KOTA HAKIM341_ky services_MZS_SVT东南亚线" xfId="1271" xr:uid="{00000000-0005-0000-0000-0000F6040000}"/>
    <cellStyle name="_CBF KOTA HAKIM341_ky services_PIL LTS WEEK 04" xfId="1272" xr:uid="{00000000-0005-0000-0000-0000F7040000}"/>
    <cellStyle name="_CBF KOTA HAKIM341_ky services_PIL LTS WEEK 04_SVT东南亚线" xfId="1273" xr:uid="{00000000-0005-0000-0000-0000F8040000}"/>
    <cellStyle name="_CBF KOTA HAKIM341_ky services_PIL LTS WEEK 12 (yudhi version)" xfId="1274" xr:uid="{00000000-0005-0000-0000-0000F9040000}"/>
    <cellStyle name="_CBF KOTA HAKIM341_ky services_PIL LTS WEEK 12 (yudhi version)_SVT东南亚线" xfId="1275" xr:uid="{00000000-0005-0000-0000-0000FA040000}"/>
    <cellStyle name="_CBF KOTA HAKIM341_ky services_PIL LTS WEEK 21 (yudhi version) Revised" xfId="1276" xr:uid="{00000000-0005-0000-0000-0000FB040000}"/>
    <cellStyle name="_CBF KOTA HAKIM341_ky services_PIL LTS WEEK 21 (yudhi version) Revised_SVT东南亚线" xfId="1277" xr:uid="{00000000-0005-0000-0000-0000FC040000}"/>
    <cellStyle name="_CBF KOTA HAKIM341_ky services_PIL LTS WEEK 23 (UD)" xfId="1278" xr:uid="{00000000-0005-0000-0000-0000FD040000}"/>
    <cellStyle name="_CBF KOTA HAKIM341_ky services_PIL LTS WEEK 23 (UD)_CCS LTS" xfId="1279" xr:uid="{00000000-0005-0000-0000-0000FE040000}"/>
    <cellStyle name="_CBF KOTA HAKIM341_ky services_PIL LTS WEEK 23 (UD)_CCS LTS_SVT东南亚线" xfId="1280" xr:uid="{00000000-0005-0000-0000-0000FF040000}"/>
    <cellStyle name="_CBF KOTA HAKIM341_ky services_PIL LTS WEEK 23 (UD)_LTS WEEK 41 Revised NZS" xfId="1281" xr:uid="{00000000-0005-0000-0000-000000050000}"/>
    <cellStyle name="_CBF KOTA HAKIM341_ky services_PIL LTS WEEK 23 (UD)_LTS WEEK 41 Revised NZS_SVT东南亚线" xfId="1282" xr:uid="{00000000-0005-0000-0000-000001050000}"/>
    <cellStyle name="_CBF KOTA HAKIM341_ky services_PIL LTS WEEK 23 (UD)_MZS 52" xfId="1283" xr:uid="{00000000-0005-0000-0000-000002050000}"/>
    <cellStyle name="_CBF KOTA HAKIM341_ky services_PIL LTS WEEK 23 (UD)_PIL LTS WEEK 16 NIGEL" xfId="1284" xr:uid="{00000000-0005-0000-0000-000003050000}"/>
    <cellStyle name="_CBF KOTA HAKIM341_ky services_PIL LTS WEEK 23 (UD)_PIL LTS WEEK 44" xfId="1285" xr:uid="{00000000-0005-0000-0000-000004050000}"/>
    <cellStyle name="_CBF KOTA HAKIM341_ky services_PIL LTS WEEK 23 (UD)_PIL LTS WEEK 52 - NIGEL" xfId="1286" xr:uid="{00000000-0005-0000-0000-000005050000}"/>
    <cellStyle name="_CBF KOTA HAKIM341_ky services_PIL LTS WEEK 23 (UD)_PIL LTS WEEK 52 - WAN" xfId="1287" xr:uid="{00000000-0005-0000-0000-000006050000}"/>
    <cellStyle name="_CBF KOTA HAKIM341_ky services_PIL LTS WEEK 23 (UD)_SVT东南亚线" xfId="1288" xr:uid="{00000000-0005-0000-0000-000007050000}"/>
    <cellStyle name="_CBF KOTA HAKIM341_ky services_PIL LTS WEEK 23 (UD)_SW3 52" xfId="1289" xr:uid="{00000000-0005-0000-0000-000008050000}"/>
    <cellStyle name="_CBF KOTA HAKIM341_ky services_PIL LTS WEEK 23 (UD)_TJ Services - WK 1516" xfId="1290" xr:uid="{00000000-0005-0000-0000-000009050000}"/>
    <cellStyle name="_CBF KOTA HAKIM341_ky services_PIL LTS WEEK 23 (UD)_TJ Services - WK 44" xfId="1291" xr:uid="{00000000-0005-0000-0000-00000A050000}"/>
    <cellStyle name="_CBF KOTA HAKIM341_ky services_RED SEA WEEK 13-14" xfId="1292" xr:uid="{00000000-0005-0000-0000-00000B050000}"/>
    <cellStyle name="_CBF KOTA HAKIM341_ky services_RED SEA WEEK 13-14_SVT东南亚线" xfId="1293" xr:uid="{00000000-0005-0000-0000-00000C050000}"/>
    <cellStyle name="_CBF KOTA HAKIM341_ky services_RED SEA WEEK 21-14" xfId="1294" xr:uid="{00000000-0005-0000-0000-00000D050000}"/>
    <cellStyle name="_CBF KOTA HAKIM341_ky services_RED SEA WEEK 21-14_SVT东南亚线" xfId="1295" xr:uid="{00000000-0005-0000-0000-00000E050000}"/>
    <cellStyle name="_CBF KOTA HAKIM341_ky services_RGS REV" xfId="1296" xr:uid="{00000000-0005-0000-0000-00000F050000}"/>
    <cellStyle name="_CBF KOTA HAKIM341_ky services_RGS REV_SVT东南亚线" xfId="1297" xr:uid="{00000000-0005-0000-0000-000010050000}"/>
    <cellStyle name="_CBF KOTA HAKIM341_ky services_SVT东南亚线" xfId="1298" xr:uid="{00000000-0005-0000-0000-000011050000}"/>
    <cellStyle name="_CBF KOTA HAKIM341_LTS week 34" xfId="1299" xr:uid="{00000000-0005-0000-0000-000012050000}"/>
    <cellStyle name="_CBF KOTA HAKIM341_LTS week 34_AMI LTS WK 44 fornightly service" xfId="1300" xr:uid="{00000000-0005-0000-0000-000013050000}"/>
    <cellStyle name="_CBF KOTA HAKIM341_LTS week 34_CCS LTS" xfId="1301" xr:uid="{00000000-0005-0000-0000-000014050000}"/>
    <cellStyle name="_CBF KOTA HAKIM341_LTS week 34_CCS LTS_SVT东南亚线" xfId="1302" xr:uid="{00000000-0005-0000-0000-000015050000}"/>
    <cellStyle name="_CBF KOTA HAKIM341_LTS week 34_LTS WEEK 41 Revised NZS" xfId="1303" xr:uid="{00000000-0005-0000-0000-000016050000}"/>
    <cellStyle name="_CBF KOTA HAKIM341_LTS week 34_LTS WEEK 41 Revised NZS_SVT东南亚线" xfId="1304" xr:uid="{00000000-0005-0000-0000-000017050000}"/>
    <cellStyle name="_CBF KOTA HAKIM341_LTS week 34_LTS WEEK 52 - WA" xfId="1305" xr:uid="{00000000-0005-0000-0000-000018050000}"/>
    <cellStyle name="_CBF KOTA HAKIM341_LTS week 34_LTS wk44" xfId="1306" xr:uid="{00000000-0005-0000-0000-000019050000}"/>
    <cellStyle name="_CBF KOTA HAKIM341_LTS week 34_LTS wk44_AMI LTS WK 44 fornightly service" xfId="1307" xr:uid="{00000000-0005-0000-0000-00001A050000}"/>
    <cellStyle name="_CBF KOTA HAKIM341_LTS week 34_LTS wk44_PIL LTS WEEK 16 NIGEL" xfId="1308" xr:uid="{00000000-0005-0000-0000-00001B050000}"/>
    <cellStyle name="_CBF KOTA HAKIM341_LTS week 34_LTS wk44_PIL LTS WEEK 52 - NIGEL" xfId="1309" xr:uid="{00000000-0005-0000-0000-00001C050000}"/>
    <cellStyle name="_CBF KOTA HAKIM341_LTS week 34_LTS wk44_SVT东南亚线" xfId="1310" xr:uid="{00000000-0005-0000-0000-00001D050000}"/>
    <cellStyle name="_CBF KOTA HAKIM341_LTS week 34_LTS wk44_WAF WK 24" xfId="1311" xr:uid="{00000000-0005-0000-0000-00001E050000}"/>
    <cellStyle name="_CBF KOTA HAKIM341_LTS week 34_MZS 52" xfId="1312" xr:uid="{00000000-0005-0000-0000-00001F050000}"/>
    <cellStyle name="_CBF KOTA HAKIM341_LTS week 34_PIL LTS WEEK 16 NIGEL" xfId="1313" xr:uid="{00000000-0005-0000-0000-000020050000}"/>
    <cellStyle name="_CBF KOTA HAKIM341_LTS week 34_PIL LTS WEEK 52 - NIGEL" xfId="1314" xr:uid="{00000000-0005-0000-0000-000021050000}"/>
    <cellStyle name="_CBF KOTA HAKIM341_LTS week 34_SVT东南亚线" xfId="1315" xr:uid="{00000000-0005-0000-0000-000022050000}"/>
    <cellStyle name="_CBF KOTA HAKIM341_LTS week 34_SW3 52" xfId="1316" xr:uid="{00000000-0005-0000-0000-000023050000}"/>
    <cellStyle name="_CBF KOTA HAKIM341_LTS week 34_TJ Services - WK 1516" xfId="1317" xr:uid="{00000000-0005-0000-0000-000024050000}"/>
    <cellStyle name="_CBF KOTA HAKIM341_LTS week 34_TJ Services - WK 44" xfId="1318" xr:uid="{00000000-0005-0000-0000-000025050000}"/>
    <cellStyle name="_CBF KOTA HAKIM341_LTS week 34_WAF WK 24" xfId="1319" xr:uid="{00000000-0005-0000-0000-000026050000}"/>
    <cellStyle name="_CBF KOTA HAKIM341_LTS week23" xfId="1320" xr:uid="{00000000-0005-0000-0000-000027050000}"/>
    <cellStyle name="_CBF KOTA HAKIM341_LTS week23_AMI LTS WK 44 fornightly service" xfId="1321" xr:uid="{00000000-0005-0000-0000-000028050000}"/>
    <cellStyle name="_CBF KOTA HAKIM341_LTS week23_CCS LTS" xfId="1322" xr:uid="{00000000-0005-0000-0000-000029050000}"/>
    <cellStyle name="_CBF KOTA HAKIM341_LTS week23_CCS LTS_SVT东南亚线" xfId="1323" xr:uid="{00000000-0005-0000-0000-00002A050000}"/>
    <cellStyle name="_CBF KOTA HAKIM341_LTS week23_LTS WEEK 41 Revised NZS" xfId="1324" xr:uid="{00000000-0005-0000-0000-00002B050000}"/>
    <cellStyle name="_CBF KOTA HAKIM341_LTS week23_LTS WEEK 41 Revised NZS_SVT东南亚线" xfId="1325" xr:uid="{00000000-0005-0000-0000-00002C050000}"/>
    <cellStyle name="_CBF KOTA HAKIM341_LTS week23_LTS WEEK 52 - WA" xfId="1326" xr:uid="{00000000-0005-0000-0000-00002D050000}"/>
    <cellStyle name="_CBF KOTA HAKIM341_LTS week23_LTS wk44" xfId="1327" xr:uid="{00000000-0005-0000-0000-00002E050000}"/>
    <cellStyle name="_CBF KOTA HAKIM341_LTS week23_LTS wk44_AMI LTS WK 44 fornightly service" xfId="1328" xr:uid="{00000000-0005-0000-0000-00002F050000}"/>
    <cellStyle name="_CBF KOTA HAKIM341_LTS week23_LTS wk44_PIL LTS WEEK 16 NIGEL" xfId="1329" xr:uid="{00000000-0005-0000-0000-000030050000}"/>
    <cellStyle name="_CBF KOTA HAKIM341_LTS week23_LTS wk44_PIL LTS WEEK 52 - NIGEL" xfId="1330" xr:uid="{00000000-0005-0000-0000-000031050000}"/>
    <cellStyle name="_CBF KOTA HAKIM341_LTS week23_LTS wk44_SVT东南亚线" xfId="1331" xr:uid="{00000000-0005-0000-0000-000032050000}"/>
    <cellStyle name="_CBF KOTA HAKIM341_LTS week23_LTS wk44_WAF WK 24" xfId="1332" xr:uid="{00000000-0005-0000-0000-000033050000}"/>
    <cellStyle name="_CBF KOTA HAKIM341_LTS week23_MZS 52" xfId="1333" xr:uid="{00000000-0005-0000-0000-000034050000}"/>
    <cellStyle name="_CBF KOTA HAKIM341_LTS week23_PIL LTS WEEK 16 NIGEL" xfId="1334" xr:uid="{00000000-0005-0000-0000-000035050000}"/>
    <cellStyle name="_CBF KOTA HAKIM341_LTS week23_PIL LTS WEEK 35" xfId="1335" xr:uid="{00000000-0005-0000-0000-000036050000}"/>
    <cellStyle name="_CBF KOTA HAKIM341_LTS week23_PIL LTS WEEK 35_CCS LTS" xfId="1336" xr:uid="{00000000-0005-0000-0000-000037050000}"/>
    <cellStyle name="_CBF KOTA HAKIM341_LTS week23_PIL LTS WEEK 35_CCS LTS_SVT东南亚线" xfId="1337" xr:uid="{00000000-0005-0000-0000-000038050000}"/>
    <cellStyle name="_CBF KOTA HAKIM341_LTS week23_PIL LTS WEEK 35_LTS WEEK 41 Revised NZS" xfId="1338" xr:uid="{00000000-0005-0000-0000-000039050000}"/>
    <cellStyle name="_CBF KOTA HAKIM341_LTS week23_PIL LTS WEEK 35_LTS WEEK 41 Revised NZS_SVT东南亚线" xfId="1339" xr:uid="{00000000-0005-0000-0000-00003A050000}"/>
    <cellStyle name="_CBF KOTA HAKIM341_LTS week23_PIL LTS WEEK 35_MZS 52" xfId="1340" xr:uid="{00000000-0005-0000-0000-00003B050000}"/>
    <cellStyle name="_CBF KOTA HAKIM341_LTS week23_PIL LTS WEEK 35_PIL LTS WEEK 16 NIGEL" xfId="1341" xr:uid="{00000000-0005-0000-0000-00003C050000}"/>
    <cellStyle name="_CBF KOTA HAKIM341_LTS week23_PIL LTS WEEK 35_PIL LTS WEEK 52 - NIGEL" xfId="1342" xr:uid="{00000000-0005-0000-0000-00003D050000}"/>
    <cellStyle name="_CBF KOTA HAKIM341_LTS week23_PIL LTS WEEK 35_SVT东南亚线" xfId="1343" xr:uid="{00000000-0005-0000-0000-00003E050000}"/>
    <cellStyle name="_CBF KOTA HAKIM341_LTS week23_PIL LTS WEEK 35_SW3 52" xfId="1344" xr:uid="{00000000-0005-0000-0000-00003F050000}"/>
    <cellStyle name="_CBF KOTA HAKIM341_LTS week23_PIL LTS WEEK 35_TJ Services - WK 1516" xfId="1345" xr:uid="{00000000-0005-0000-0000-000040050000}"/>
    <cellStyle name="_CBF KOTA HAKIM341_LTS week23_PIL LTS WEEK 35_TJ Services - WK 44" xfId="1346" xr:uid="{00000000-0005-0000-0000-000041050000}"/>
    <cellStyle name="_CBF KOTA HAKIM341_LTS week23_PIL LTS WEEK 44" xfId="1347" xr:uid="{00000000-0005-0000-0000-000042050000}"/>
    <cellStyle name="_CBF KOTA HAKIM341_LTS week23_PIL LTS WEEK 52 - NIGEL" xfId="1348" xr:uid="{00000000-0005-0000-0000-000043050000}"/>
    <cellStyle name="_CBF KOTA HAKIM341_LTS week23_PIL LTS WEEK 52 - WAN" xfId="1349" xr:uid="{00000000-0005-0000-0000-000044050000}"/>
    <cellStyle name="_CBF KOTA HAKIM341_LTS week23_SVT东南亚线" xfId="1350" xr:uid="{00000000-0005-0000-0000-000045050000}"/>
    <cellStyle name="_CBF KOTA HAKIM341_LTS week23_SW3 52" xfId="1351" xr:uid="{00000000-0005-0000-0000-000046050000}"/>
    <cellStyle name="_CBF KOTA HAKIM341_LTS week23_TJ Services - WK 1516" xfId="1352" xr:uid="{00000000-0005-0000-0000-000047050000}"/>
    <cellStyle name="_CBF KOTA HAKIM341_LTS week23_TJ Services - WK 44" xfId="1353" xr:uid="{00000000-0005-0000-0000-000048050000}"/>
    <cellStyle name="_CBF KOTA HAKIM341_LTS week23_WAF WK 24" xfId="1354" xr:uid="{00000000-0005-0000-0000-000049050000}"/>
    <cellStyle name="_CBF KOTA HAKIM341_LTS week26" xfId="1355" xr:uid="{00000000-0005-0000-0000-00004A050000}"/>
    <cellStyle name="_CBF KOTA HAKIM341_LTS week26_CCS LTS" xfId="1356" xr:uid="{00000000-0005-0000-0000-00004B050000}"/>
    <cellStyle name="_CBF KOTA HAKIM341_LTS week26_CCS LTS_SVT东南亚线" xfId="1357" xr:uid="{00000000-0005-0000-0000-00004C050000}"/>
    <cellStyle name="_CBF KOTA HAKIM341_LTS week26_LTS WEEK 41 Revised NZS" xfId="1358" xr:uid="{00000000-0005-0000-0000-00004D050000}"/>
    <cellStyle name="_CBF KOTA HAKIM341_LTS week26_LTS WEEK 41 Revised NZS_SVT东南亚线" xfId="1359" xr:uid="{00000000-0005-0000-0000-00004E050000}"/>
    <cellStyle name="_CBF KOTA HAKIM341_LTS week26_MZS 52" xfId="1360" xr:uid="{00000000-0005-0000-0000-00004F050000}"/>
    <cellStyle name="_CBF KOTA HAKIM341_LTS week26_PIL LTS WEEK 16 NIGEL" xfId="1361" xr:uid="{00000000-0005-0000-0000-000050050000}"/>
    <cellStyle name="_CBF KOTA HAKIM341_LTS week26_PIL LTS WEEK 44" xfId="1362" xr:uid="{00000000-0005-0000-0000-000051050000}"/>
    <cellStyle name="_CBF KOTA HAKIM341_LTS week26_PIL LTS WEEK 52 - NIGEL" xfId="1363" xr:uid="{00000000-0005-0000-0000-000052050000}"/>
    <cellStyle name="_CBF KOTA HAKIM341_LTS week26_PIL LTS WEEK 52 - WAN" xfId="1364" xr:uid="{00000000-0005-0000-0000-000053050000}"/>
    <cellStyle name="_CBF KOTA HAKIM341_LTS week26_SVT东南亚线" xfId="1365" xr:uid="{00000000-0005-0000-0000-000054050000}"/>
    <cellStyle name="_CBF KOTA HAKIM341_LTS week26_SW3 52" xfId="1366" xr:uid="{00000000-0005-0000-0000-000055050000}"/>
    <cellStyle name="_CBF KOTA HAKIM341_LTS week26_TJ Services - WK 1516" xfId="1367" xr:uid="{00000000-0005-0000-0000-000056050000}"/>
    <cellStyle name="_CBF KOTA HAKIM341_LTS week26_TJ Services - WK 44" xfId="1368" xr:uid="{00000000-0005-0000-0000-000057050000}"/>
    <cellStyle name="_CBF KOTA HAKIM341_MZS" xfId="1369" xr:uid="{00000000-0005-0000-0000-000058050000}"/>
    <cellStyle name="_CBF KOTA HAKIM341_MZS_SVT东南亚线" xfId="1370" xr:uid="{00000000-0005-0000-0000-000059050000}"/>
    <cellStyle name="_CBF KOTA HAKIM341_PIL LTS WEEK 01" xfId="1371" xr:uid="{00000000-0005-0000-0000-00005A050000}"/>
    <cellStyle name="_CBF KOTA HAKIM341_PIL LTS WEEK 01 (full)" xfId="1372" xr:uid="{00000000-0005-0000-0000-00005B050000}"/>
    <cellStyle name="_CBF KOTA HAKIM341_PIL LTS WEEK 01 (full)_ky services" xfId="1373" xr:uid="{00000000-0005-0000-0000-00005C050000}"/>
    <cellStyle name="_CBF KOTA HAKIM341_PIL LTS WEEK 01 (full)_ky services_SVT东南亚线" xfId="1374" xr:uid="{00000000-0005-0000-0000-00005D050000}"/>
    <cellStyle name="_CBF KOTA HAKIM341_PIL LTS WEEK 01 (full)_LTS week 34" xfId="1375" xr:uid="{00000000-0005-0000-0000-00005E050000}"/>
    <cellStyle name="_CBF KOTA HAKIM341_PIL LTS WEEK 01 (full)_LTS week 34_AMI LTS WK 44 fornightly service" xfId="1376" xr:uid="{00000000-0005-0000-0000-00005F050000}"/>
    <cellStyle name="_CBF KOTA HAKIM341_PIL LTS WEEK 01 (full)_LTS week 34_CCS LTS" xfId="1377" xr:uid="{00000000-0005-0000-0000-000060050000}"/>
    <cellStyle name="_CBF KOTA HAKIM341_PIL LTS WEEK 01 (full)_LTS week 34_CCS LTS_SVT东南亚线" xfId="1378" xr:uid="{00000000-0005-0000-0000-000061050000}"/>
    <cellStyle name="_CBF KOTA HAKIM341_PIL LTS WEEK 01 (full)_LTS week 34_LTS WEEK 41 Revised NZS" xfId="1379" xr:uid="{00000000-0005-0000-0000-000062050000}"/>
    <cellStyle name="_CBF KOTA HAKIM341_PIL LTS WEEK 01 (full)_LTS week 34_LTS WEEK 41 Revised NZS_SVT东南亚线" xfId="1380" xr:uid="{00000000-0005-0000-0000-000063050000}"/>
    <cellStyle name="_CBF KOTA HAKIM341_PIL LTS WEEK 01 (full)_LTS week 34_LTS WEEK 52 - WA" xfId="1381" xr:uid="{00000000-0005-0000-0000-000064050000}"/>
    <cellStyle name="_CBF KOTA HAKIM341_PIL LTS WEEK 01 (full)_LTS week 34_LTS wk44" xfId="1382" xr:uid="{00000000-0005-0000-0000-000065050000}"/>
    <cellStyle name="_CBF KOTA HAKIM341_PIL LTS WEEK 01 (full)_LTS week 34_LTS wk44_AMI LTS WK 44 fornightly service" xfId="1383" xr:uid="{00000000-0005-0000-0000-000066050000}"/>
    <cellStyle name="_CBF KOTA HAKIM341_PIL LTS WEEK 01 (full)_LTS week 34_LTS wk44_PIL LTS WEEK 16 NIGEL" xfId="1384" xr:uid="{00000000-0005-0000-0000-000067050000}"/>
    <cellStyle name="_CBF KOTA HAKIM341_PIL LTS WEEK 01 (full)_LTS week 34_LTS wk44_PIL LTS WEEK 52 - NIGEL" xfId="1385" xr:uid="{00000000-0005-0000-0000-000068050000}"/>
    <cellStyle name="_CBF KOTA HAKIM341_PIL LTS WEEK 01 (full)_LTS week 34_LTS wk44_SVT东南亚线" xfId="1386" xr:uid="{00000000-0005-0000-0000-000069050000}"/>
    <cellStyle name="_CBF KOTA HAKIM341_PIL LTS WEEK 01 (full)_LTS week 34_LTS wk44_WAF WK 24" xfId="1387" xr:uid="{00000000-0005-0000-0000-00006A050000}"/>
    <cellStyle name="_CBF KOTA HAKIM341_PIL LTS WEEK 01 (full)_LTS week 34_MZS 52" xfId="1388" xr:uid="{00000000-0005-0000-0000-00006B050000}"/>
    <cellStyle name="_CBF KOTA HAKIM341_PIL LTS WEEK 01 (full)_LTS week 34_PIL LTS WEEK 16 NIGEL" xfId="1389" xr:uid="{00000000-0005-0000-0000-00006C050000}"/>
    <cellStyle name="_CBF KOTA HAKIM341_PIL LTS WEEK 01 (full)_LTS week 34_PIL LTS WEEK 52 - NIGEL" xfId="1390" xr:uid="{00000000-0005-0000-0000-00006D050000}"/>
    <cellStyle name="_CBF KOTA HAKIM341_PIL LTS WEEK 01 (full)_LTS week 34_SVT东南亚线" xfId="1391" xr:uid="{00000000-0005-0000-0000-00006E050000}"/>
    <cellStyle name="_CBF KOTA HAKIM341_PIL LTS WEEK 01 (full)_LTS week 34_SW3 52" xfId="1392" xr:uid="{00000000-0005-0000-0000-00006F050000}"/>
    <cellStyle name="_CBF KOTA HAKIM341_PIL LTS WEEK 01 (full)_LTS week 34_TJ Services - WK 1516" xfId="1393" xr:uid="{00000000-0005-0000-0000-000070050000}"/>
    <cellStyle name="_CBF KOTA HAKIM341_PIL LTS WEEK 01 (full)_LTS week 34_TJ Services - WK 44" xfId="1394" xr:uid="{00000000-0005-0000-0000-000071050000}"/>
    <cellStyle name="_CBF KOTA HAKIM341_PIL LTS WEEK 01 (full)_LTS week 34_WAF WK 24" xfId="1395" xr:uid="{00000000-0005-0000-0000-000072050000}"/>
    <cellStyle name="_CBF KOTA HAKIM341_PIL LTS WEEK 01 (full)_LTS week23" xfId="1396" xr:uid="{00000000-0005-0000-0000-000073050000}"/>
    <cellStyle name="_CBF KOTA HAKIM341_PIL LTS WEEK 01 (full)_LTS week23_AMI LTS WK 44 fornightly service" xfId="1397" xr:uid="{00000000-0005-0000-0000-000074050000}"/>
    <cellStyle name="_CBF KOTA HAKIM341_PIL LTS WEEK 01 (full)_LTS week23_CCS LTS" xfId="1398" xr:uid="{00000000-0005-0000-0000-000075050000}"/>
    <cellStyle name="_CBF KOTA HAKIM341_PIL LTS WEEK 01 (full)_LTS week23_CCS LTS_SVT东南亚线" xfId="1399" xr:uid="{00000000-0005-0000-0000-000076050000}"/>
    <cellStyle name="_CBF KOTA HAKIM341_PIL LTS WEEK 01 (full)_LTS week23_LTS WEEK 41 Revised NZS" xfId="1400" xr:uid="{00000000-0005-0000-0000-000077050000}"/>
    <cellStyle name="_CBF KOTA HAKIM341_PIL LTS WEEK 01 (full)_LTS week23_LTS WEEK 41 Revised NZS_SVT东南亚线" xfId="1401" xr:uid="{00000000-0005-0000-0000-000078050000}"/>
    <cellStyle name="_CBF KOTA HAKIM341_PIL LTS WEEK 01 (full)_LTS week23_LTS WEEK 52 - WA" xfId="1402" xr:uid="{00000000-0005-0000-0000-000079050000}"/>
    <cellStyle name="_CBF KOTA HAKIM341_PIL LTS WEEK 01 (full)_LTS week23_LTS wk44" xfId="1403" xr:uid="{00000000-0005-0000-0000-00007A050000}"/>
    <cellStyle name="_CBF KOTA HAKIM341_PIL LTS WEEK 01 (full)_LTS week23_LTS wk44_AMI LTS WK 44 fornightly service" xfId="1404" xr:uid="{00000000-0005-0000-0000-00007B050000}"/>
    <cellStyle name="_CBF KOTA HAKIM341_PIL LTS WEEK 01 (full)_LTS week23_LTS wk44_PIL LTS WEEK 16 NIGEL" xfId="1405" xr:uid="{00000000-0005-0000-0000-00007C050000}"/>
    <cellStyle name="_CBF KOTA HAKIM341_PIL LTS WEEK 01 (full)_LTS week23_LTS wk44_PIL LTS WEEK 52 - NIGEL" xfId="1406" xr:uid="{00000000-0005-0000-0000-00007D050000}"/>
    <cellStyle name="_CBF KOTA HAKIM341_PIL LTS WEEK 01 (full)_LTS week23_LTS wk44_SVT东南亚线" xfId="1407" xr:uid="{00000000-0005-0000-0000-00007E050000}"/>
    <cellStyle name="_CBF KOTA HAKIM341_PIL LTS WEEK 01 (full)_LTS week23_LTS wk44_WAF WK 24" xfId="1408" xr:uid="{00000000-0005-0000-0000-00007F050000}"/>
    <cellStyle name="_CBF KOTA HAKIM341_PIL LTS WEEK 01 (full)_LTS week23_MZS 52" xfId="1409" xr:uid="{00000000-0005-0000-0000-000080050000}"/>
    <cellStyle name="_CBF KOTA HAKIM341_PIL LTS WEEK 01 (full)_LTS week23_PIL LTS WEEK 16 NIGEL" xfId="1410" xr:uid="{00000000-0005-0000-0000-000081050000}"/>
    <cellStyle name="_CBF KOTA HAKIM341_PIL LTS WEEK 01 (full)_LTS week23_PIL LTS WEEK 35" xfId="1411" xr:uid="{00000000-0005-0000-0000-000082050000}"/>
    <cellStyle name="_CBF KOTA HAKIM341_PIL LTS WEEK 01 (full)_LTS week23_PIL LTS WEEK 35_CCS LTS" xfId="1412" xr:uid="{00000000-0005-0000-0000-000083050000}"/>
    <cellStyle name="_CBF KOTA HAKIM341_PIL LTS WEEK 01 (full)_LTS week23_PIL LTS WEEK 35_CCS LTS_SVT东南亚线" xfId="1413" xr:uid="{00000000-0005-0000-0000-000084050000}"/>
    <cellStyle name="_CBF KOTA HAKIM341_PIL LTS WEEK 01 (full)_LTS week23_PIL LTS WEEK 35_LTS WEEK 41 Revised NZS" xfId="1414" xr:uid="{00000000-0005-0000-0000-000085050000}"/>
    <cellStyle name="_CBF KOTA HAKIM341_PIL LTS WEEK 01 (full)_LTS week23_PIL LTS WEEK 35_LTS WEEK 41 Revised NZS_SVT东南亚线" xfId="1415" xr:uid="{00000000-0005-0000-0000-000086050000}"/>
    <cellStyle name="_CBF KOTA HAKIM341_PIL LTS WEEK 01 (full)_LTS week23_PIL LTS WEEK 35_MZS 52" xfId="1416" xr:uid="{00000000-0005-0000-0000-000087050000}"/>
    <cellStyle name="_CBF KOTA HAKIM341_PIL LTS WEEK 01 (full)_LTS week23_PIL LTS WEEK 35_PIL LTS WEEK 16 NIGEL" xfId="1417" xr:uid="{00000000-0005-0000-0000-000088050000}"/>
    <cellStyle name="_CBF KOTA HAKIM341_PIL LTS WEEK 01 (full)_LTS week23_PIL LTS WEEK 35_PIL LTS WEEK 52 - NIGEL" xfId="1418" xr:uid="{00000000-0005-0000-0000-000089050000}"/>
    <cellStyle name="_CBF KOTA HAKIM341_PIL LTS WEEK 01 (full)_LTS week23_PIL LTS WEEK 35_SVT东南亚线" xfId="1419" xr:uid="{00000000-0005-0000-0000-00008A050000}"/>
    <cellStyle name="_CBF KOTA HAKIM341_PIL LTS WEEK 01 (full)_LTS week23_PIL LTS WEEK 35_SW3 52" xfId="1420" xr:uid="{00000000-0005-0000-0000-00008B050000}"/>
    <cellStyle name="_CBF KOTA HAKIM341_PIL LTS WEEK 01 (full)_LTS week23_PIL LTS WEEK 35_TJ Services - WK 1516" xfId="1421" xr:uid="{00000000-0005-0000-0000-00008C050000}"/>
    <cellStyle name="_CBF KOTA HAKIM341_PIL LTS WEEK 01 (full)_LTS week23_PIL LTS WEEK 35_TJ Services - WK 44" xfId="1422" xr:uid="{00000000-0005-0000-0000-00008D050000}"/>
    <cellStyle name="_CBF KOTA HAKIM341_PIL LTS WEEK 01 (full)_LTS week23_PIL LTS WEEK 44" xfId="1423" xr:uid="{00000000-0005-0000-0000-00008E050000}"/>
    <cellStyle name="_CBF KOTA HAKIM341_PIL LTS WEEK 01 (full)_LTS week23_PIL LTS WEEK 52 - NIGEL" xfId="1424" xr:uid="{00000000-0005-0000-0000-00008F050000}"/>
    <cellStyle name="_CBF KOTA HAKIM341_PIL LTS WEEK 01 (full)_LTS week23_PIL LTS WEEK 52 - WAN" xfId="1425" xr:uid="{00000000-0005-0000-0000-000090050000}"/>
    <cellStyle name="_CBF KOTA HAKIM341_PIL LTS WEEK 01 (full)_LTS week23_SVT东南亚线" xfId="1426" xr:uid="{00000000-0005-0000-0000-000091050000}"/>
    <cellStyle name="_CBF KOTA HAKIM341_PIL LTS WEEK 01 (full)_LTS week23_SW3 52" xfId="1427" xr:uid="{00000000-0005-0000-0000-000092050000}"/>
    <cellStyle name="_CBF KOTA HAKIM341_PIL LTS WEEK 01 (full)_LTS week23_TJ Services - WK 1516" xfId="1428" xr:uid="{00000000-0005-0000-0000-000093050000}"/>
    <cellStyle name="_CBF KOTA HAKIM341_PIL LTS WEEK 01 (full)_LTS week23_TJ Services - WK 44" xfId="1429" xr:uid="{00000000-0005-0000-0000-000094050000}"/>
    <cellStyle name="_CBF KOTA HAKIM341_PIL LTS WEEK 01 (full)_LTS week23_WAF WK 24" xfId="1430" xr:uid="{00000000-0005-0000-0000-000095050000}"/>
    <cellStyle name="_CBF KOTA HAKIM341_PIL LTS WEEK 01 (full)_LTS week26" xfId="1431" xr:uid="{00000000-0005-0000-0000-000096050000}"/>
    <cellStyle name="_CBF KOTA HAKIM341_PIL LTS WEEK 01 (full)_LTS week26_CCS LTS" xfId="1432" xr:uid="{00000000-0005-0000-0000-000097050000}"/>
    <cellStyle name="_CBF KOTA HAKIM341_PIL LTS WEEK 01 (full)_LTS week26_CCS LTS_SVT东南亚线" xfId="1433" xr:uid="{00000000-0005-0000-0000-000098050000}"/>
    <cellStyle name="_CBF KOTA HAKIM341_PIL LTS WEEK 01 (full)_LTS week26_LTS WEEK 41 Revised NZS" xfId="1434" xr:uid="{00000000-0005-0000-0000-000099050000}"/>
    <cellStyle name="_CBF KOTA HAKIM341_PIL LTS WEEK 01 (full)_LTS week26_LTS WEEK 41 Revised NZS_SVT东南亚线" xfId="1435" xr:uid="{00000000-0005-0000-0000-00009A050000}"/>
    <cellStyle name="_CBF KOTA HAKIM341_PIL LTS WEEK 01 (full)_LTS week26_MZS 52" xfId="1436" xr:uid="{00000000-0005-0000-0000-00009B050000}"/>
    <cellStyle name="_CBF KOTA HAKIM341_PIL LTS WEEK 01 (full)_LTS week26_PIL LTS WEEK 16 NIGEL" xfId="1437" xr:uid="{00000000-0005-0000-0000-00009C050000}"/>
    <cellStyle name="_CBF KOTA HAKIM341_PIL LTS WEEK 01 (full)_LTS week26_PIL LTS WEEK 44" xfId="1438" xr:uid="{00000000-0005-0000-0000-00009D050000}"/>
    <cellStyle name="_CBF KOTA HAKIM341_PIL LTS WEEK 01 (full)_LTS week26_PIL LTS WEEK 52 - NIGEL" xfId="1439" xr:uid="{00000000-0005-0000-0000-00009E050000}"/>
    <cellStyle name="_CBF KOTA HAKIM341_PIL LTS WEEK 01 (full)_LTS week26_PIL LTS WEEK 52 - WAN" xfId="1440" xr:uid="{00000000-0005-0000-0000-00009F050000}"/>
    <cellStyle name="_CBF KOTA HAKIM341_PIL LTS WEEK 01 (full)_LTS week26_SVT东南亚线" xfId="1441" xr:uid="{00000000-0005-0000-0000-0000A0050000}"/>
    <cellStyle name="_CBF KOTA HAKIM341_PIL LTS WEEK 01 (full)_LTS week26_SW3 52" xfId="1442" xr:uid="{00000000-0005-0000-0000-0000A1050000}"/>
    <cellStyle name="_CBF KOTA HAKIM341_PIL LTS WEEK 01 (full)_LTS week26_TJ Services - WK 1516" xfId="1443" xr:uid="{00000000-0005-0000-0000-0000A2050000}"/>
    <cellStyle name="_CBF KOTA HAKIM341_PIL LTS WEEK 01 (full)_LTS week26_TJ Services - WK 44" xfId="1444" xr:uid="{00000000-0005-0000-0000-0000A3050000}"/>
    <cellStyle name="_CBF KOTA HAKIM341_PIL LTS WEEK 01 (full)_MZS" xfId="1445" xr:uid="{00000000-0005-0000-0000-0000A4050000}"/>
    <cellStyle name="_CBF KOTA HAKIM341_PIL LTS WEEK 01 (full)_MZS_SVT东南亚线" xfId="1446" xr:uid="{00000000-0005-0000-0000-0000A5050000}"/>
    <cellStyle name="_CBF KOTA HAKIM341_PIL LTS WEEK 01 (full)_PIL LTS WEEK 04" xfId="1447" xr:uid="{00000000-0005-0000-0000-0000A6050000}"/>
    <cellStyle name="_CBF KOTA HAKIM341_PIL LTS WEEK 01 (full)_PIL LTS WEEK 04_SVT东南亚线" xfId="1448" xr:uid="{00000000-0005-0000-0000-0000A7050000}"/>
    <cellStyle name="_CBF KOTA HAKIM341_PIL LTS WEEK 01 (full)_PIL LTS WEEK 12 (yudhi version)" xfId="1449" xr:uid="{00000000-0005-0000-0000-0000A8050000}"/>
    <cellStyle name="_CBF KOTA HAKIM341_PIL LTS WEEK 01 (full)_PIL LTS WEEK 12 (yudhi version)_SVT东南亚线" xfId="1450" xr:uid="{00000000-0005-0000-0000-0000A9050000}"/>
    <cellStyle name="_CBF KOTA HAKIM341_PIL LTS WEEK 01 (full)_PIL LTS WEEK 21 (yudhi version) Revised" xfId="1451" xr:uid="{00000000-0005-0000-0000-0000AA050000}"/>
    <cellStyle name="_CBF KOTA HAKIM341_PIL LTS WEEK 01 (full)_PIL LTS WEEK 21 (yudhi version) Revised_SVT东南亚线" xfId="1452" xr:uid="{00000000-0005-0000-0000-0000AB050000}"/>
    <cellStyle name="_CBF KOTA HAKIM341_PIL LTS WEEK 01 (full)_PIL LTS WEEK 23 (UD)" xfId="1453" xr:uid="{00000000-0005-0000-0000-0000AC050000}"/>
    <cellStyle name="_CBF KOTA HAKIM341_PIL LTS WEEK 01 (full)_PIL LTS WEEK 23 (UD)_AMI LTS WK 44 fornightly service" xfId="1454" xr:uid="{00000000-0005-0000-0000-0000AD050000}"/>
    <cellStyle name="_CBF KOTA HAKIM341_PIL LTS WEEK 01 (full)_PIL LTS WEEK 23 (UD)_CCS LTS" xfId="1455" xr:uid="{00000000-0005-0000-0000-0000AE050000}"/>
    <cellStyle name="_CBF KOTA HAKIM341_PIL LTS WEEK 01 (full)_PIL LTS WEEK 23 (UD)_CCS LTS_SVT东南亚线" xfId="1456" xr:uid="{00000000-0005-0000-0000-0000AF050000}"/>
    <cellStyle name="_CBF KOTA HAKIM341_PIL LTS WEEK 01 (full)_PIL LTS WEEK 23 (UD)_LTS WEEK 41 Revised NZS" xfId="1457" xr:uid="{00000000-0005-0000-0000-0000B0050000}"/>
    <cellStyle name="_CBF KOTA HAKIM341_PIL LTS WEEK 01 (full)_PIL LTS WEEK 23 (UD)_LTS WEEK 41 Revised NZS_SVT东南亚线" xfId="1458" xr:uid="{00000000-0005-0000-0000-0000B1050000}"/>
    <cellStyle name="_CBF KOTA HAKIM341_PIL LTS WEEK 01 (full)_PIL LTS WEEK 23 (UD)_LTS WEEK 52 - WA" xfId="1459" xr:uid="{00000000-0005-0000-0000-0000B2050000}"/>
    <cellStyle name="_CBF KOTA HAKIM341_PIL LTS WEEK 01 (full)_PIL LTS WEEK 23 (UD)_LTS wk44" xfId="1460" xr:uid="{00000000-0005-0000-0000-0000B3050000}"/>
    <cellStyle name="_CBF KOTA HAKIM341_PIL LTS WEEK 01 (full)_PIL LTS WEEK 23 (UD)_LTS wk44_AMI LTS WK 44 fornightly service" xfId="1461" xr:uid="{00000000-0005-0000-0000-0000B4050000}"/>
    <cellStyle name="_CBF KOTA HAKIM341_PIL LTS WEEK 01 (full)_PIL LTS WEEK 23 (UD)_LTS wk44_PIL LTS WEEK 16 NIGEL" xfId="1462" xr:uid="{00000000-0005-0000-0000-0000B5050000}"/>
    <cellStyle name="_CBF KOTA HAKIM341_PIL LTS WEEK 01 (full)_PIL LTS WEEK 23 (UD)_LTS wk44_PIL LTS WEEK 52 - NIGEL" xfId="1463" xr:uid="{00000000-0005-0000-0000-0000B6050000}"/>
    <cellStyle name="_CBF KOTA HAKIM341_PIL LTS WEEK 01 (full)_PIL LTS WEEK 23 (UD)_LTS wk44_SVT东南亚线" xfId="1464" xr:uid="{00000000-0005-0000-0000-0000B7050000}"/>
    <cellStyle name="_CBF KOTA HAKIM341_PIL LTS WEEK 01 (full)_PIL LTS WEEK 23 (UD)_LTS wk44_WAF WK 24" xfId="1465" xr:uid="{00000000-0005-0000-0000-0000B8050000}"/>
    <cellStyle name="_CBF KOTA HAKIM341_PIL LTS WEEK 01 (full)_PIL LTS WEEK 23 (UD)_MZS 52" xfId="1466" xr:uid="{00000000-0005-0000-0000-0000B9050000}"/>
    <cellStyle name="_CBF KOTA HAKIM341_PIL LTS WEEK 01 (full)_PIL LTS WEEK 23 (UD)_PIL LTS WEEK 16 NIGEL" xfId="1467" xr:uid="{00000000-0005-0000-0000-0000BA050000}"/>
    <cellStyle name="_CBF KOTA HAKIM341_PIL LTS WEEK 01 (full)_PIL LTS WEEK 23 (UD)_PIL LTS WEEK 35" xfId="1468" xr:uid="{00000000-0005-0000-0000-0000BB050000}"/>
    <cellStyle name="_CBF KOTA HAKIM341_PIL LTS WEEK 01 (full)_PIL LTS WEEK 23 (UD)_PIL LTS WEEK 35_CCS LTS" xfId="1469" xr:uid="{00000000-0005-0000-0000-0000BC050000}"/>
    <cellStyle name="_CBF KOTA HAKIM341_PIL LTS WEEK 01 (full)_PIL LTS WEEK 23 (UD)_PIL LTS WEEK 35_CCS LTS_SVT东南亚线" xfId="1470" xr:uid="{00000000-0005-0000-0000-0000BD050000}"/>
    <cellStyle name="_CBF KOTA HAKIM341_PIL LTS WEEK 01 (full)_PIL LTS WEEK 23 (UD)_PIL LTS WEEK 35_LTS WEEK 41 Revised NZS" xfId="1471" xr:uid="{00000000-0005-0000-0000-0000BE050000}"/>
    <cellStyle name="_CBF KOTA HAKIM341_PIL LTS WEEK 01 (full)_PIL LTS WEEK 23 (UD)_PIL LTS WEEK 35_LTS WEEK 41 Revised NZS_SVT东南亚线" xfId="1472" xr:uid="{00000000-0005-0000-0000-0000BF050000}"/>
    <cellStyle name="_CBF KOTA HAKIM341_PIL LTS WEEK 01 (full)_PIL LTS WEEK 23 (UD)_PIL LTS WEEK 35_MZS 52" xfId="1473" xr:uid="{00000000-0005-0000-0000-0000C0050000}"/>
    <cellStyle name="_CBF KOTA HAKIM341_PIL LTS WEEK 01 (full)_PIL LTS WEEK 23 (UD)_PIL LTS WEEK 35_PIL LTS WEEK 16 NIGEL" xfId="1474" xr:uid="{00000000-0005-0000-0000-0000C1050000}"/>
    <cellStyle name="_CBF KOTA HAKIM341_PIL LTS WEEK 01 (full)_PIL LTS WEEK 23 (UD)_PIL LTS WEEK 35_PIL LTS WEEK 52 - NIGEL" xfId="1475" xr:uid="{00000000-0005-0000-0000-0000C2050000}"/>
    <cellStyle name="_CBF KOTA HAKIM341_PIL LTS WEEK 01 (full)_PIL LTS WEEK 23 (UD)_PIL LTS WEEK 35_SVT东南亚线" xfId="1476" xr:uid="{00000000-0005-0000-0000-0000C3050000}"/>
    <cellStyle name="_CBF KOTA HAKIM341_PIL LTS WEEK 01 (full)_PIL LTS WEEK 23 (UD)_PIL LTS WEEK 35_SW3 52" xfId="1477" xr:uid="{00000000-0005-0000-0000-0000C4050000}"/>
    <cellStyle name="_CBF KOTA HAKIM341_PIL LTS WEEK 01 (full)_PIL LTS WEEK 23 (UD)_PIL LTS WEEK 35_TJ Services - WK 1516" xfId="1478" xr:uid="{00000000-0005-0000-0000-0000C5050000}"/>
    <cellStyle name="_CBF KOTA HAKIM341_PIL LTS WEEK 01 (full)_PIL LTS WEEK 23 (UD)_PIL LTS WEEK 35_TJ Services - WK 44" xfId="1479" xr:uid="{00000000-0005-0000-0000-0000C6050000}"/>
    <cellStyle name="_CBF KOTA HAKIM341_PIL LTS WEEK 01 (full)_PIL LTS WEEK 23 (UD)_PIL LTS WEEK 44" xfId="1480" xr:uid="{00000000-0005-0000-0000-0000C7050000}"/>
    <cellStyle name="_CBF KOTA HAKIM341_PIL LTS WEEK 01 (full)_PIL LTS WEEK 23 (UD)_PIL LTS WEEK 52 - NIGEL" xfId="1481" xr:uid="{00000000-0005-0000-0000-0000C8050000}"/>
    <cellStyle name="_CBF KOTA HAKIM341_PIL LTS WEEK 01 (full)_PIL LTS WEEK 23 (UD)_PIL LTS WEEK 52 - WAN" xfId="1482" xr:uid="{00000000-0005-0000-0000-0000C9050000}"/>
    <cellStyle name="_CBF KOTA HAKIM341_PIL LTS WEEK 01 (full)_PIL LTS WEEK 23 (UD)_SVT东南亚线" xfId="1483" xr:uid="{00000000-0005-0000-0000-0000CA050000}"/>
    <cellStyle name="_CBF KOTA HAKIM341_PIL LTS WEEK 01 (full)_PIL LTS WEEK 23 (UD)_SW3 52" xfId="1484" xr:uid="{00000000-0005-0000-0000-0000CB050000}"/>
    <cellStyle name="_CBF KOTA HAKIM341_PIL LTS WEEK 01 (full)_PIL LTS WEEK 23 (UD)_TJ Services - WK 1516" xfId="1485" xr:uid="{00000000-0005-0000-0000-0000CC050000}"/>
    <cellStyle name="_CBF KOTA HAKIM341_PIL LTS WEEK 01 (full)_PIL LTS WEEK 23 (UD)_TJ Services - WK 44" xfId="1486" xr:uid="{00000000-0005-0000-0000-0000CD050000}"/>
    <cellStyle name="_CBF KOTA HAKIM341_PIL LTS WEEK 01 (full)_PIL LTS WEEK 23 (UD)_WAF WK 24" xfId="1487" xr:uid="{00000000-0005-0000-0000-0000CE050000}"/>
    <cellStyle name="_CBF KOTA HAKIM341_PIL LTS WEEK 01 (full)_RED SEA WEEK 13-14" xfId="1488" xr:uid="{00000000-0005-0000-0000-0000CF050000}"/>
    <cellStyle name="_CBF KOTA HAKIM341_PIL LTS WEEK 01 (full)_RED SEA WEEK 13-14_SVT东南亚线" xfId="1489" xr:uid="{00000000-0005-0000-0000-0000D0050000}"/>
    <cellStyle name="_CBF KOTA HAKIM341_PIL LTS WEEK 01 (full)_RED SEA WEEK 21-14" xfId="1490" xr:uid="{00000000-0005-0000-0000-0000D1050000}"/>
    <cellStyle name="_CBF KOTA HAKIM341_PIL LTS WEEK 01 (full)_RED SEA WEEK 21-14_SVT东南亚线" xfId="1491" xr:uid="{00000000-0005-0000-0000-0000D2050000}"/>
    <cellStyle name="_CBF KOTA HAKIM341_PIL LTS WEEK 01 (full)_RGS REV" xfId="1492" xr:uid="{00000000-0005-0000-0000-0000D3050000}"/>
    <cellStyle name="_CBF KOTA HAKIM341_PIL LTS WEEK 01 (full)_RGS REV_SVT东南亚线" xfId="1493" xr:uid="{00000000-0005-0000-0000-0000D4050000}"/>
    <cellStyle name="_CBF KOTA HAKIM341_PIL LTS WEEK 01 (full)_SVT东南亚线" xfId="1494" xr:uid="{00000000-0005-0000-0000-0000D5050000}"/>
    <cellStyle name="_CBF KOTA HAKIM341_PIL LTS WEEK 01_SVT东南亚线" xfId="1495" xr:uid="{00000000-0005-0000-0000-0000D6050000}"/>
    <cellStyle name="_CBF KOTA HAKIM341_PIL LTS WEEK 04" xfId="1496" xr:uid="{00000000-0005-0000-0000-0000D7050000}"/>
    <cellStyle name="_CBF KOTA HAKIM341_PIL LTS WEEK 04_SVT东南亚线" xfId="1497" xr:uid="{00000000-0005-0000-0000-0000D8050000}"/>
    <cellStyle name="_CBF KOTA HAKIM341_PIL LTS WEEK 12 (yudhi version)" xfId="1498" xr:uid="{00000000-0005-0000-0000-0000D9050000}"/>
    <cellStyle name="_CBF KOTA HAKIM341_PIL LTS WEEK 12 (yudhi version)_SVT东南亚线" xfId="1499" xr:uid="{00000000-0005-0000-0000-0000DA050000}"/>
    <cellStyle name="_CBF KOTA HAKIM341_PIL LTS WEEK 21 (yudhi version) Revised" xfId="1500" xr:uid="{00000000-0005-0000-0000-0000DB050000}"/>
    <cellStyle name="_CBF KOTA HAKIM341_PIL LTS WEEK 21 (yudhi version) Revised_SVT东南亚线" xfId="1501" xr:uid="{00000000-0005-0000-0000-0000DC050000}"/>
    <cellStyle name="_CBF KOTA HAKIM341_PIL LTS WEEK 23 (UD)" xfId="1502" xr:uid="{00000000-0005-0000-0000-0000DD050000}"/>
    <cellStyle name="_CBF KOTA HAKIM341_PIL LTS WEEK 23 (UD)_AMI LTS WK 44 fornightly service" xfId="1503" xr:uid="{00000000-0005-0000-0000-0000DE050000}"/>
    <cellStyle name="_CBF KOTA HAKIM341_PIL LTS WEEK 23 (UD)_CCS LTS" xfId="1504" xr:uid="{00000000-0005-0000-0000-0000DF050000}"/>
    <cellStyle name="_CBF KOTA HAKIM341_PIL LTS WEEK 23 (UD)_CCS LTS_SVT东南亚线" xfId="1505" xr:uid="{00000000-0005-0000-0000-0000E0050000}"/>
    <cellStyle name="_CBF KOTA HAKIM341_PIL LTS WEEK 23 (UD)_LTS WEEK 41 Revised NZS" xfId="1506" xr:uid="{00000000-0005-0000-0000-0000E1050000}"/>
    <cellStyle name="_CBF KOTA HAKIM341_PIL LTS WEEK 23 (UD)_LTS WEEK 41 Revised NZS_SVT东南亚线" xfId="1507" xr:uid="{00000000-0005-0000-0000-0000E2050000}"/>
    <cellStyle name="_CBF KOTA HAKIM341_PIL LTS WEEK 23 (UD)_LTS WEEK 52 - WA" xfId="1508" xr:uid="{00000000-0005-0000-0000-0000E3050000}"/>
    <cellStyle name="_CBF KOTA HAKIM341_PIL LTS WEEK 23 (UD)_LTS wk44" xfId="1509" xr:uid="{00000000-0005-0000-0000-0000E4050000}"/>
    <cellStyle name="_CBF KOTA HAKIM341_PIL LTS WEEK 23 (UD)_LTS wk44_AMI LTS WK 44 fornightly service" xfId="1510" xr:uid="{00000000-0005-0000-0000-0000E5050000}"/>
    <cellStyle name="_CBF KOTA HAKIM341_PIL LTS WEEK 23 (UD)_LTS wk44_PIL LTS WEEK 16 NIGEL" xfId="1511" xr:uid="{00000000-0005-0000-0000-0000E6050000}"/>
    <cellStyle name="_CBF KOTA HAKIM341_PIL LTS WEEK 23 (UD)_LTS wk44_PIL LTS WEEK 52 - NIGEL" xfId="1512" xr:uid="{00000000-0005-0000-0000-0000E7050000}"/>
    <cellStyle name="_CBF KOTA HAKIM341_PIL LTS WEEK 23 (UD)_LTS wk44_SVT东南亚线" xfId="1513" xr:uid="{00000000-0005-0000-0000-0000E8050000}"/>
    <cellStyle name="_CBF KOTA HAKIM341_PIL LTS WEEK 23 (UD)_LTS wk44_WAF WK 24" xfId="1514" xr:uid="{00000000-0005-0000-0000-0000E9050000}"/>
    <cellStyle name="_CBF KOTA HAKIM341_PIL LTS WEEK 23 (UD)_MZS 52" xfId="1515" xr:uid="{00000000-0005-0000-0000-0000EA050000}"/>
    <cellStyle name="_CBF KOTA HAKIM341_PIL LTS WEEK 23 (UD)_PIL LTS WEEK 16 NIGEL" xfId="1516" xr:uid="{00000000-0005-0000-0000-0000EB050000}"/>
    <cellStyle name="_CBF KOTA HAKIM341_PIL LTS WEEK 23 (UD)_PIL LTS WEEK 35" xfId="1517" xr:uid="{00000000-0005-0000-0000-0000EC050000}"/>
    <cellStyle name="_CBF KOTA HAKIM341_PIL LTS WEEK 23 (UD)_PIL LTS WEEK 35_CCS LTS" xfId="1518" xr:uid="{00000000-0005-0000-0000-0000ED050000}"/>
    <cellStyle name="_CBF KOTA HAKIM341_PIL LTS WEEK 23 (UD)_PIL LTS WEEK 35_CCS LTS_SVT东南亚线" xfId="1519" xr:uid="{00000000-0005-0000-0000-0000EE050000}"/>
    <cellStyle name="_CBF KOTA HAKIM341_PIL LTS WEEK 23 (UD)_PIL LTS WEEK 35_LTS WEEK 41 Revised NZS" xfId="1520" xr:uid="{00000000-0005-0000-0000-0000EF050000}"/>
    <cellStyle name="_CBF KOTA HAKIM341_PIL LTS WEEK 23 (UD)_PIL LTS WEEK 35_LTS WEEK 41 Revised NZS_SVT东南亚线" xfId="1521" xr:uid="{00000000-0005-0000-0000-0000F0050000}"/>
    <cellStyle name="_CBF KOTA HAKIM341_PIL LTS WEEK 23 (UD)_PIL LTS WEEK 35_MZS 52" xfId="1522" xr:uid="{00000000-0005-0000-0000-0000F1050000}"/>
    <cellStyle name="_CBF KOTA HAKIM341_PIL LTS WEEK 23 (UD)_PIL LTS WEEK 35_PIL LTS WEEK 16 NIGEL" xfId="1523" xr:uid="{00000000-0005-0000-0000-0000F2050000}"/>
    <cellStyle name="_CBF KOTA HAKIM341_PIL LTS WEEK 23 (UD)_PIL LTS WEEK 35_PIL LTS WEEK 52 - NIGEL" xfId="1524" xr:uid="{00000000-0005-0000-0000-0000F3050000}"/>
    <cellStyle name="_CBF KOTA HAKIM341_PIL LTS WEEK 23 (UD)_PIL LTS WEEK 35_SVT东南亚线" xfId="1525" xr:uid="{00000000-0005-0000-0000-0000F4050000}"/>
    <cellStyle name="_CBF KOTA HAKIM341_PIL LTS WEEK 23 (UD)_PIL LTS WEEK 35_SW3 52" xfId="1526" xr:uid="{00000000-0005-0000-0000-0000F5050000}"/>
    <cellStyle name="_CBF KOTA HAKIM341_PIL LTS WEEK 23 (UD)_PIL LTS WEEK 35_TJ Services - WK 1516" xfId="1527" xr:uid="{00000000-0005-0000-0000-0000F6050000}"/>
    <cellStyle name="_CBF KOTA HAKIM341_PIL LTS WEEK 23 (UD)_PIL LTS WEEK 35_TJ Services - WK 44" xfId="1528" xr:uid="{00000000-0005-0000-0000-0000F7050000}"/>
    <cellStyle name="_CBF KOTA HAKIM341_PIL LTS WEEK 23 (UD)_PIL LTS WEEK 44" xfId="1529" xr:uid="{00000000-0005-0000-0000-0000F8050000}"/>
    <cellStyle name="_CBF KOTA HAKIM341_PIL LTS WEEK 23 (UD)_PIL LTS WEEK 52 - NIGEL" xfId="1530" xr:uid="{00000000-0005-0000-0000-0000F9050000}"/>
    <cellStyle name="_CBF KOTA HAKIM341_PIL LTS WEEK 23 (UD)_PIL LTS WEEK 52 - WAN" xfId="1531" xr:uid="{00000000-0005-0000-0000-0000FA050000}"/>
    <cellStyle name="_CBF KOTA HAKIM341_PIL LTS WEEK 23 (UD)_SVT东南亚线" xfId="1532" xr:uid="{00000000-0005-0000-0000-0000FB050000}"/>
    <cellStyle name="_CBF KOTA HAKIM341_PIL LTS WEEK 23 (UD)_SW3 52" xfId="1533" xr:uid="{00000000-0005-0000-0000-0000FC050000}"/>
    <cellStyle name="_CBF KOTA HAKIM341_PIL LTS WEEK 23 (UD)_TJ Services - WK 1516" xfId="1534" xr:uid="{00000000-0005-0000-0000-0000FD050000}"/>
    <cellStyle name="_CBF KOTA HAKIM341_PIL LTS WEEK 23 (UD)_TJ Services - WK 44" xfId="1535" xr:uid="{00000000-0005-0000-0000-0000FE050000}"/>
    <cellStyle name="_CBF KOTA HAKIM341_PIL LTS WEEK 23 (UD)_WAF WK 24" xfId="1536" xr:uid="{00000000-0005-0000-0000-0000FF050000}"/>
    <cellStyle name="_CBF KOTA HAKIM341_PIL LTS WEEK 36 (FULL)" xfId="1537" xr:uid="{00000000-0005-0000-0000-000000060000}"/>
    <cellStyle name="_CBF KOTA HAKIM341_PIL LTS WEEK 36 (FULL)_ky services" xfId="1538" xr:uid="{00000000-0005-0000-0000-000001060000}"/>
    <cellStyle name="_CBF KOTA HAKIM341_PIL LTS WEEK 36 (FULL)_ky services_SVT东南亚线" xfId="1539" xr:uid="{00000000-0005-0000-0000-000002060000}"/>
    <cellStyle name="_CBF KOTA HAKIM341_PIL LTS WEEK 36 (FULL)_LTS week 34" xfId="1540" xr:uid="{00000000-0005-0000-0000-000003060000}"/>
    <cellStyle name="_CBF KOTA HAKIM341_PIL LTS WEEK 36 (FULL)_LTS week 34_AMI LTS WK 44 fornightly service" xfId="1541" xr:uid="{00000000-0005-0000-0000-000004060000}"/>
    <cellStyle name="_CBF KOTA HAKIM341_PIL LTS WEEK 36 (FULL)_LTS week 34_CCS LTS" xfId="1542" xr:uid="{00000000-0005-0000-0000-000005060000}"/>
    <cellStyle name="_CBF KOTA HAKIM341_PIL LTS WEEK 36 (FULL)_LTS week 34_CCS LTS_SVT东南亚线" xfId="1543" xr:uid="{00000000-0005-0000-0000-000006060000}"/>
    <cellStyle name="_CBF KOTA HAKIM341_PIL LTS WEEK 36 (FULL)_LTS week 34_LTS WEEK 41 Revised NZS" xfId="1544" xr:uid="{00000000-0005-0000-0000-000007060000}"/>
    <cellStyle name="_CBF KOTA HAKIM341_PIL LTS WEEK 36 (FULL)_LTS week 34_LTS WEEK 41 Revised NZS_SVT东南亚线" xfId="1545" xr:uid="{00000000-0005-0000-0000-000008060000}"/>
    <cellStyle name="_CBF KOTA HAKIM341_PIL LTS WEEK 36 (FULL)_LTS week 34_LTS WEEK 52 - WA" xfId="1546" xr:uid="{00000000-0005-0000-0000-000009060000}"/>
    <cellStyle name="_CBF KOTA HAKIM341_PIL LTS WEEK 36 (FULL)_LTS week 34_LTS wk44" xfId="1547" xr:uid="{00000000-0005-0000-0000-00000A060000}"/>
    <cellStyle name="_CBF KOTA HAKIM341_PIL LTS WEEK 36 (FULL)_LTS week 34_LTS wk44_AMI LTS WK 44 fornightly service" xfId="1548" xr:uid="{00000000-0005-0000-0000-00000B060000}"/>
    <cellStyle name="_CBF KOTA HAKIM341_PIL LTS WEEK 36 (FULL)_LTS week 34_LTS wk44_PIL LTS WEEK 16 NIGEL" xfId="1549" xr:uid="{00000000-0005-0000-0000-00000C060000}"/>
    <cellStyle name="_CBF KOTA HAKIM341_PIL LTS WEEK 36 (FULL)_LTS week 34_LTS wk44_PIL LTS WEEK 52 - NIGEL" xfId="1550" xr:uid="{00000000-0005-0000-0000-00000D060000}"/>
    <cellStyle name="_CBF KOTA HAKIM341_PIL LTS WEEK 36 (FULL)_LTS week 34_LTS wk44_SVT东南亚线" xfId="1551" xr:uid="{00000000-0005-0000-0000-00000E060000}"/>
    <cellStyle name="_CBF KOTA HAKIM341_PIL LTS WEEK 36 (FULL)_LTS week 34_LTS wk44_WAF WK 24" xfId="1552" xr:uid="{00000000-0005-0000-0000-00000F060000}"/>
    <cellStyle name="_CBF KOTA HAKIM341_PIL LTS WEEK 36 (FULL)_LTS week 34_MZS 52" xfId="1553" xr:uid="{00000000-0005-0000-0000-000010060000}"/>
    <cellStyle name="_CBF KOTA HAKIM341_PIL LTS WEEK 36 (FULL)_LTS week 34_PIL LTS WEEK 16 NIGEL" xfId="1554" xr:uid="{00000000-0005-0000-0000-000011060000}"/>
    <cellStyle name="_CBF KOTA HAKIM341_PIL LTS WEEK 36 (FULL)_LTS week 34_PIL LTS WEEK 52 - NIGEL" xfId="1555" xr:uid="{00000000-0005-0000-0000-000012060000}"/>
    <cellStyle name="_CBF KOTA HAKIM341_PIL LTS WEEK 36 (FULL)_LTS week 34_SVT东南亚线" xfId="1556" xr:uid="{00000000-0005-0000-0000-000013060000}"/>
    <cellStyle name="_CBF KOTA HAKIM341_PIL LTS WEEK 36 (FULL)_LTS week 34_SW3 52" xfId="1557" xr:uid="{00000000-0005-0000-0000-000014060000}"/>
    <cellStyle name="_CBF KOTA HAKIM341_PIL LTS WEEK 36 (FULL)_LTS week 34_TJ Services - WK 1516" xfId="1558" xr:uid="{00000000-0005-0000-0000-000015060000}"/>
    <cellStyle name="_CBF KOTA HAKIM341_PIL LTS WEEK 36 (FULL)_LTS week 34_TJ Services - WK 44" xfId="1559" xr:uid="{00000000-0005-0000-0000-000016060000}"/>
    <cellStyle name="_CBF KOTA HAKIM341_PIL LTS WEEK 36 (FULL)_LTS week 34_WAF WK 24" xfId="1560" xr:uid="{00000000-0005-0000-0000-000017060000}"/>
    <cellStyle name="_CBF KOTA HAKIM341_PIL LTS WEEK 36 (FULL)_LTS week23" xfId="1561" xr:uid="{00000000-0005-0000-0000-000018060000}"/>
    <cellStyle name="_CBF KOTA HAKIM341_PIL LTS WEEK 36 (FULL)_LTS week23_AMI LTS WK 44 fornightly service" xfId="1562" xr:uid="{00000000-0005-0000-0000-000019060000}"/>
    <cellStyle name="_CBF KOTA HAKIM341_PIL LTS WEEK 36 (FULL)_LTS week23_CCS LTS" xfId="1563" xr:uid="{00000000-0005-0000-0000-00001A060000}"/>
    <cellStyle name="_CBF KOTA HAKIM341_PIL LTS WEEK 36 (FULL)_LTS week23_CCS LTS_SVT东南亚线" xfId="1564" xr:uid="{00000000-0005-0000-0000-00001B060000}"/>
    <cellStyle name="_CBF KOTA HAKIM341_PIL LTS WEEK 36 (FULL)_LTS week23_LTS WEEK 41 Revised NZS" xfId="1565" xr:uid="{00000000-0005-0000-0000-00001C060000}"/>
    <cellStyle name="_CBF KOTA HAKIM341_PIL LTS WEEK 36 (FULL)_LTS week23_LTS WEEK 41 Revised NZS_SVT东南亚线" xfId="1566" xr:uid="{00000000-0005-0000-0000-00001D060000}"/>
    <cellStyle name="_CBF KOTA HAKIM341_PIL LTS WEEK 36 (FULL)_LTS week23_LTS WEEK 52 - WA" xfId="1567" xr:uid="{00000000-0005-0000-0000-00001E060000}"/>
    <cellStyle name="_CBF KOTA HAKIM341_PIL LTS WEEK 36 (FULL)_LTS week23_LTS wk44" xfId="1568" xr:uid="{00000000-0005-0000-0000-00001F060000}"/>
    <cellStyle name="_CBF KOTA HAKIM341_PIL LTS WEEK 36 (FULL)_LTS week23_LTS wk44_AMI LTS WK 44 fornightly service" xfId="1569" xr:uid="{00000000-0005-0000-0000-000020060000}"/>
    <cellStyle name="_CBF KOTA HAKIM341_PIL LTS WEEK 36 (FULL)_LTS week23_LTS wk44_PIL LTS WEEK 16 NIGEL" xfId="1570" xr:uid="{00000000-0005-0000-0000-000021060000}"/>
    <cellStyle name="_CBF KOTA HAKIM341_PIL LTS WEEK 36 (FULL)_LTS week23_LTS wk44_PIL LTS WEEK 52 - NIGEL" xfId="1571" xr:uid="{00000000-0005-0000-0000-000022060000}"/>
    <cellStyle name="_CBF KOTA HAKIM341_PIL LTS WEEK 36 (FULL)_LTS week23_LTS wk44_SVT东南亚线" xfId="1572" xr:uid="{00000000-0005-0000-0000-000023060000}"/>
    <cellStyle name="_CBF KOTA HAKIM341_PIL LTS WEEK 36 (FULL)_LTS week23_LTS wk44_WAF WK 24" xfId="1573" xr:uid="{00000000-0005-0000-0000-000024060000}"/>
    <cellStyle name="_CBF KOTA HAKIM341_PIL LTS WEEK 36 (FULL)_LTS week23_MZS 52" xfId="1574" xr:uid="{00000000-0005-0000-0000-000025060000}"/>
    <cellStyle name="_CBF KOTA HAKIM341_PIL LTS WEEK 36 (FULL)_LTS week23_PIL LTS WEEK 16 NIGEL" xfId="1575" xr:uid="{00000000-0005-0000-0000-000026060000}"/>
    <cellStyle name="_CBF KOTA HAKIM341_PIL LTS WEEK 36 (FULL)_LTS week23_PIL LTS WEEK 35" xfId="1576" xr:uid="{00000000-0005-0000-0000-000027060000}"/>
    <cellStyle name="_CBF KOTA HAKIM341_PIL LTS WEEK 36 (FULL)_LTS week23_PIL LTS WEEK 35_CCS LTS" xfId="1577" xr:uid="{00000000-0005-0000-0000-000028060000}"/>
    <cellStyle name="_CBF KOTA HAKIM341_PIL LTS WEEK 36 (FULL)_LTS week23_PIL LTS WEEK 35_CCS LTS_SVT东南亚线" xfId="1578" xr:uid="{00000000-0005-0000-0000-000029060000}"/>
    <cellStyle name="_CBF KOTA HAKIM341_PIL LTS WEEK 36 (FULL)_LTS week23_PIL LTS WEEK 35_LTS WEEK 41 Revised NZS" xfId="1579" xr:uid="{00000000-0005-0000-0000-00002A060000}"/>
    <cellStyle name="_CBF KOTA HAKIM341_PIL LTS WEEK 36 (FULL)_LTS week23_PIL LTS WEEK 35_LTS WEEK 41 Revised NZS_SVT东南亚线" xfId="1580" xr:uid="{00000000-0005-0000-0000-00002B060000}"/>
    <cellStyle name="_CBF KOTA HAKIM341_PIL LTS WEEK 36 (FULL)_LTS week23_PIL LTS WEEK 35_MZS 52" xfId="1581" xr:uid="{00000000-0005-0000-0000-00002C060000}"/>
    <cellStyle name="_CBF KOTA HAKIM341_PIL LTS WEEK 36 (FULL)_LTS week23_PIL LTS WEEK 35_PIL LTS WEEK 16 NIGEL" xfId="1582" xr:uid="{00000000-0005-0000-0000-00002D060000}"/>
    <cellStyle name="_CBF KOTA HAKIM341_PIL LTS WEEK 36 (FULL)_LTS week23_PIL LTS WEEK 35_PIL LTS WEEK 52 - NIGEL" xfId="1583" xr:uid="{00000000-0005-0000-0000-00002E060000}"/>
    <cellStyle name="_CBF KOTA HAKIM341_PIL LTS WEEK 36 (FULL)_LTS week23_PIL LTS WEEK 35_SVT东南亚线" xfId="1584" xr:uid="{00000000-0005-0000-0000-00002F060000}"/>
    <cellStyle name="_CBF KOTA HAKIM341_PIL LTS WEEK 36 (FULL)_LTS week23_PIL LTS WEEK 35_SW3 52" xfId="1585" xr:uid="{00000000-0005-0000-0000-000030060000}"/>
    <cellStyle name="_CBF KOTA HAKIM341_PIL LTS WEEK 36 (FULL)_LTS week23_PIL LTS WEEK 35_TJ Services - WK 1516" xfId="1586" xr:uid="{00000000-0005-0000-0000-000031060000}"/>
    <cellStyle name="_CBF KOTA HAKIM341_PIL LTS WEEK 36 (FULL)_LTS week23_PIL LTS WEEK 35_TJ Services - WK 44" xfId="1587" xr:uid="{00000000-0005-0000-0000-000032060000}"/>
    <cellStyle name="_CBF KOTA HAKIM341_PIL LTS WEEK 36 (FULL)_LTS week23_PIL LTS WEEK 44" xfId="1588" xr:uid="{00000000-0005-0000-0000-000033060000}"/>
    <cellStyle name="_CBF KOTA HAKIM341_PIL LTS WEEK 36 (FULL)_LTS week23_PIL LTS WEEK 52 - NIGEL" xfId="1589" xr:uid="{00000000-0005-0000-0000-000034060000}"/>
    <cellStyle name="_CBF KOTA HAKIM341_PIL LTS WEEK 36 (FULL)_LTS week23_PIL LTS WEEK 52 - WAN" xfId="1590" xr:uid="{00000000-0005-0000-0000-000035060000}"/>
    <cellStyle name="_CBF KOTA HAKIM341_PIL LTS WEEK 36 (FULL)_LTS week23_SVT东南亚线" xfId="1591" xr:uid="{00000000-0005-0000-0000-000036060000}"/>
    <cellStyle name="_CBF KOTA HAKIM341_PIL LTS WEEK 36 (FULL)_LTS week23_SW3 52" xfId="1592" xr:uid="{00000000-0005-0000-0000-000037060000}"/>
    <cellStyle name="_CBF KOTA HAKIM341_PIL LTS WEEK 36 (FULL)_LTS week23_TJ Services - WK 1516" xfId="1593" xr:uid="{00000000-0005-0000-0000-000038060000}"/>
    <cellStyle name="_CBF KOTA HAKIM341_PIL LTS WEEK 36 (FULL)_LTS week23_TJ Services - WK 44" xfId="1594" xr:uid="{00000000-0005-0000-0000-000039060000}"/>
    <cellStyle name="_CBF KOTA HAKIM341_PIL LTS WEEK 36 (FULL)_LTS week23_WAF WK 24" xfId="1595" xr:uid="{00000000-0005-0000-0000-00003A060000}"/>
    <cellStyle name="_CBF KOTA HAKIM341_PIL LTS WEEK 36 (FULL)_LTS week26" xfId="1596" xr:uid="{00000000-0005-0000-0000-00003B060000}"/>
    <cellStyle name="_CBF KOTA HAKIM341_PIL LTS WEEK 36 (FULL)_LTS week26_CCS LTS" xfId="1597" xr:uid="{00000000-0005-0000-0000-00003C060000}"/>
    <cellStyle name="_CBF KOTA HAKIM341_PIL LTS WEEK 36 (FULL)_LTS week26_CCS LTS_SVT东南亚线" xfId="1598" xr:uid="{00000000-0005-0000-0000-00003D060000}"/>
    <cellStyle name="_CBF KOTA HAKIM341_PIL LTS WEEK 36 (FULL)_LTS week26_LTS WEEK 41 Revised NZS" xfId="1599" xr:uid="{00000000-0005-0000-0000-00003E060000}"/>
    <cellStyle name="_CBF KOTA HAKIM341_PIL LTS WEEK 36 (FULL)_LTS week26_LTS WEEK 41 Revised NZS_SVT东南亚线" xfId="1600" xr:uid="{00000000-0005-0000-0000-00003F060000}"/>
    <cellStyle name="_CBF KOTA HAKIM341_PIL LTS WEEK 36 (FULL)_LTS week26_MZS 52" xfId="1601" xr:uid="{00000000-0005-0000-0000-000040060000}"/>
    <cellStyle name="_CBF KOTA HAKIM341_PIL LTS WEEK 36 (FULL)_LTS week26_PIL LTS WEEK 16 NIGEL" xfId="1602" xr:uid="{00000000-0005-0000-0000-000041060000}"/>
    <cellStyle name="_CBF KOTA HAKIM341_PIL LTS WEEK 36 (FULL)_LTS week26_PIL LTS WEEK 44" xfId="1603" xr:uid="{00000000-0005-0000-0000-000042060000}"/>
    <cellStyle name="_CBF KOTA HAKIM341_PIL LTS WEEK 36 (FULL)_LTS week26_PIL LTS WEEK 52 - NIGEL" xfId="1604" xr:uid="{00000000-0005-0000-0000-000043060000}"/>
    <cellStyle name="_CBF KOTA HAKIM341_PIL LTS WEEK 36 (FULL)_LTS week26_PIL LTS WEEK 52 - WAN" xfId="1605" xr:uid="{00000000-0005-0000-0000-000044060000}"/>
    <cellStyle name="_CBF KOTA HAKIM341_PIL LTS WEEK 36 (FULL)_LTS week26_SVT东南亚线" xfId="1606" xr:uid="{00000000-0005-0000-0000-000045060000}"/>
    <cellStyle name="_CBF KOTA HAKIM341_PIL LTS WEEK 36 (FULL)_LTS week26_SW3 52" xfId="1607" xr:uid="{00000000-0005-0000-0000-000046060000}"/>
    <cellStyle name="_CBF KOTA HAKIM341_PIL LTS WEEK 36 (FULL)_LTS week26_TJ Services - WK 1516" xfId="1608" xr:uid="{00000000-0005-0000-0000-000047060000}"/>
    <cellStyle name="_CBF KOTA HAKIM341_PIL LTS WEEK 36 (FULL)_LTS week26_TJ Services - WK 44" xfId="1609" xr:uid="{00000000-0005-0000-0000-000048060000}"/>
    <cellStyle name="_CBF KOTA HAKIM341_PIL LTS WEEK 36 (FULL)_MZS" xfId="1610" xr:uid="{00000000-0005-0000-0000-000049060000}"/>
    <cellStyle name="_CBF KOTA HAKIM341_PIL LTS WEEK 36 (FULL)_MZS_SVT东南亚线" xfId="1611" xr:uid="{00000000-0005-0000-0000-00004A060000}"/>
    <cellStyle name="_CBF KOTA HAKIM341_PIL LTS WEEK 36 (FULL)_PIL LTS WEEK 01 (full)" xfId="1612" xr:uid="{00000000-0005-0000-0000-00004B060000}"/>
    <cellStyle name="_CBF KOTA HAKIM341_PIL LTS WEEK 36 (FULL)_PIL LTS WEEK 01 (full)_ky services" xfId="1613" xr:uid="{00000000-0005-0000-0000-00004C060000}"/>
    <cellStyle name="_CBF KOTA HAKIM341_PIL LTS WEEK 36 (FULL)_PIL LTS WEEK 01 (full)_ky services_SVT东南亚线" xfId="1614" xr:uid="{00000000-0005-0000-0000-00004D060000}"/>
    <cellStyle name="_CBF KOTA HAKIM341_PIL LTS WEEK 36 (FULL)_PIL LTS WEEK 01 (full)_LTS week 34" xfId="1615" xr:uid="{00000000-0005-0000-0000-00004E060000}"/>
    <cellStyle name="_CBF KOTA HAKIM341_PIL LTS WEEK 36 (FULL)_PIL LTS WEEK 01 (full)_LTS week 34_AMI LTS WK 44 fornightly service" xfId="1616" xr:uid="{00000000-0005-0000-0000-00004F060000}"/>
    <cellStyle name="_CBF KOTA HAKIM341_PIL LTS WEEK 36 (FULL)_PIL LTS WEEK 01 (full)_LTS week 34_CCS LTS" xfId="1617" xr:uid="{00000000-0005-0000-0000-000050060000}"/>
    <cellStyle name="_CBF KOTA HAKIM341_PIL LTS WEEK 36 (FULL)_PIL LTS WEEK 01 (full)_LTS week 34_CCS LTS_SVT东南亚线" xfId="1618" xr:uid="{00000000-0005-0000-0000-000051060000}"/>
    <cellStyle name="_CBF KOTA HAKIM341_PIL LTS WEEK 36 (FULL)_PIL LTS WEEK 01 (full)_LTS week 34_LTS WEEK 41 Revised NZS" xfId="1619" xr:uid="{00000000-0005-0000-0000-000052060000}"/>
    <cellStyle name="_CBF KOTA HAKIM341_PIL LTS WEEK 36 (FULL)_PIL LTS WEEK 01 (full)_LTS week 34_LTS WEEK 41 Revised NZS_SVT东南亚线" xfId="1620" xr:uid="{00000000-0005-0000-0000-000053060000}"/>
    <cellStyle name="_CBF KOTA HAKIM341_PIL LTS WEEK 36 (FULL)_PIL LTS WEEK 01 (full)_LTS week 34_LTS WEEK 52 - WA" xfId="1621" xr:uid="{00000000-0005-0000-0000-000054060000}"/>
    <cellStyle name="_CBF KOTA HAKIM341_PIL LTS WEEK 36 (FULL)_PIL LTS WEEK 01 (full)_LTS week 34_LTS wk44" xfId="1622" xr:uid="{00000000-0005-0000-0000-000055060000}"/>
    <cellStyle name="_CBF KOTA HAKIM341_PIL LTS WEEK 36 (FULL)_PIL LTS WEEK 01 (full)_LTS week 34_LTS wk44_AMI LTS WK 44 fornightly service" xfId="1623" xr:uid="{00000000-0005-0000-0000-000056060000}"/>
    <cellStyle name="_CBF KOTA HAKIM341_PIL LTS WEEK 36 (FULL)_PIL LTS WEEK 01 (full)_LTS week 34_LTS wk44_PIL LTS WEEK 16 NIGEL" xfId="1624" xr:uid="{00000000-0005-0000-0000-000057060000}"/>
    <cellStyle name="_CBF KOTA HAKIM341_PIL LTS WEEK 36 (FULL)_PIL LTS WEEK 01 (full)_LTS week 34_LTS wk44_PIL LTS WEEK 52 - NIGEL" xfId="1625" xr:uid="{00000000-0005-0000-0000-000058060000}"/>
    <cellStyle name="_CBF KOTA HAKIM341_PIL LTS WEEK 36 (FULL)_PIL LTS WEEK 01 (full)_LTS week 34_LTS wk44_SVT东南亚线" xfId="1626" xr:uid="{00000000-0005-0000-0000-000059060000}"/>
    <cellStyle name="_CBF KOTA HAKIM341_PIL LTS WEEK 36 (FULL)_PIL LTS WEEK 01 (full)_LTS week 34_LTS wk44_WAF WK 24" xfId="1627" xr:uid="{00000000-0005-0000-0000-00005A060000}"/>
    <cellStyle name="_CBF KOTA HAKIM341_PIL LTS WEEK 36 (FULL)_PIL LTS WEEK 01 (full)_LTS week 34_MZS 52" xfId="1628" xr:uid="{00000000-0005-0000-0000-00005B060000}"/>
    <cellStyle name="_CBF KOTA HAKIM341_PIL LTS WEEK 36 (FULL)_PIL LTS WEEK 01 (full)_LTS week 34_PIL LTS WEEK 16 NIGEL" xfId="1629" xr:uid="{00000000-0005-0000-0000-00005C060000}"/>
    <cellStyle name="_CBF KOTA HAKIM341_PIL LTS WEEK 36 (FULL)_PIL LTS WEEK 01 (full)_LTS week 34_PIL LTS WEEK 52 - NIGEL" xfId="1630" xr:uid="{00000000-0005-0000-0000-00005D060000}"/>
    <cellStyle name="_CBF KOTA HAKIM341_PIL LTS WEEK 36 (FULL)_PIL LTS WEEK 01 (full)_LTS week 34_SVT东南亚线" xfId="1631" xr:uid="{00000000-0005-0000-0000-00005E060000}"/>
    <cellStyle name="_CBF KOTA HAKIM341_PIL LTS WEEK 36 (FULL)_PIL LTS WEEK 01 (full)_LTS week 34_SW3 52" xfId="1632" xr:uid="{00000000-0005-0000-0000-00005F060000}"/>
    <cellStyle name="_CBF KOTA HAKIM341_PIL LTS WEEK 36 (FULL)_PIL LTS WEEK 01 (full)_LTS week 34_TJ Services - WK 1516" xfId="1633" xr:uid="{00000000-0005-0000-0000-000060060000}"/>
    <cellStyle name="_CBF KOTA HAKIM341_PIL LTS WEEK 36 (FULL)_PIL LTS WEEK 01 (full)_LTS week 34_TJ Services - WK 44" xfId="1634" xr:uid="{00000000-0005-0000-0000-000061060000}"/>
    <cellStyle name="_CBF KOTA HAKIM341_PIL LTS WEEK 36 (FULL)_PIL LTS WEEK 01 (full)_LTS week 34_WAF WK 24" xfId="1635" xr:uid="{00000000-0005-0000-0000-000062060000}"/>
    <cellStyle name="_CBF KOTA HAKIM341_PIL LTS WEEK 36 (FULL)_PIL LTS WEEK 01 (full)_LTS week23" xfId="1636" xr:uid="{00000000-0005-0000-0000-000063060000}"/>
    <cellStyle name="_CBF KOTA HAKIM341_PIL LTS WEEK 36 (FULL)_PIL LTS WEEK 01 (full)_LTS week23_AMI LTS WK 44 fornightly service" xfId="1637" xr:uid="{00000000-0005-0000-0000-000064060000}"/>
    <cellStyle name="_CBF KOTA HAKIM341_PIL LTS WEEK 36 (FULL)_PIL LTS WEEK 01 (full)_LTS week23_CCS LTS" xfId="1638" xr:uid="{00000000-0005-0000-0000-000065060000}"/>
    <cellStyle name="_CBF KOTA HAKIM341_PIL LTS WEEK 36 (FULL)_PIL LTS WEEK 01 (full)_LTS week23_CCS LTS_SVT东南亚线" xfId="1639" xr:uid="{00000000-0005-0000-0000-000066060000}"/>
    <cellStyle name="_CBF KOTA HAKIM341_PIL LTS WEEK 36 (FULL)_PIL LTS WEEK 01 (full)_LTS week23_LTS WEEK 41 Revised NZS" xfId="1640" xr:uid="{00000000-0005-0000-0000-000067060000}"/>
    <cellStyle name="_CBF KOTA HAKIM341_PIL LTS WEEK 36 (FULL)_PIL LTS WEEK 01 (full)_LTS week23_LTS WEEK 41 Revised NZS_SVT东南亚线" xfId="1641" xr:uid="{00000000-0005-0000-0000-000068060000}"/>
    <cellStyle name="_CBF KOTA HAKIM341_PIL LTS WEEK 36 (FULL)_PIL LTS WEEK 01 (full)_LTS week23_LTS WEEK 52 - WA" xfId="1642" xr:uid="{00000000-0005-0000-0000-000069060000}"/>
    <cellStyle name="_CBF KOTA HAKIM341_PIL LTS WEEK 36 (FULL)_PIL LTS WEEK 01 (full)_LTS week23_LTS wk44" xfId="1643" xr:uid="{00000000-0005-0000-0000-00006A060000}"/>
    <cellStyle name="_CBF KOTA HAKIM341_PIL LTS WEEK 36 (FULL)_PIL LTS WEEK 01 (full)_LTS week23_LTS wk44_AMI LTS WK 44 fornightly service" xfId="1644" xr:uid="{00000000-0005-0000-0000-00006B060000}"/>
    <cellStyle name="_CBF KOTA HAKIM341_PIL LTS WEEK 36 (FULL)_PIL LTS WEEK 01 (full)_LTS week23_LTS wk44_PIL LTS WEEK 16 NIGEL" xfId="1645" xr:uid="{00000000-0005-0000-0000-00006C060000}"/>
    <cellStyle name="_CBF KOTA HAKIM341_PIL LTS WEEK 36 (FULL)_PIL LTS WEEK 01 (full)_LTS week23_LTS wk44_PIL LTS WEEK 52 - NIGEL" xfId="1646" xr:uid="{00000000-0005-0000-0000-00006D060000}"/>
    <cellStyle name="_CBF KOTA HAKIM341_PIL LTS WEEK 36 (FULL)_PIL LTS WEEK 01 (full)_LTS week23_LTS wk44_SVT东南亚线" xfId="1647" xr:uid="{00000000-0005-0000-0000-00006E060000}"/>
    <cellStyle name="_CBF KOTA HAKIM341_PIL LTS WEEK 36 (FULL)_PIL LTS WEEK 01 (full)_LTS week23_LTS wk44_WAF WK 24" xfId="1648" xr:uid="{00000000-0005-0000-0000-00006F060000}"/>
    <cellStyle name="_CBF KOTA HAKIM341_PIL LTS WEEK 36 (FULL)_PIL LTS WEEK 01 (full)_LTS week23_MZS 52" xfId="1649" xr:uid="{00000000-0005-0000-0000-000070060000}"/>
    <cellStyle name="_CBF KOTA HAKIM341_PIL LTS WEEK 36 (FULL)_PIL LTS WEEK 01 (full)_LTS week23_PIL LTS WEEK 16 NIGEL" xfId="1650" xr:uid="{00000000-0005-0000-0000-000071060000}"/>
    <cellStyle name="_CBF KOTA HAKIM341_PIL LTS WEEK 36 (FULL)_PIL LTS WEEK 01 (full)_LTS week23_PIL LTS WEEK 35" xfId="1651" xr:uid="{00000000-0005-0000-0000-000072060000}"/>
    <cellStyle name="_CBF KOTA HAKIM341_PIL LTS WEEK 36 (FULL)_PIL LTS WEEK 01 (full)_LTS week23_PIL LTS WEEK 35_CCS LTS" xfId="1652" xr:uid="{00000000-0005-0000-0000-000073060000}"/>
    <cellStyle name="_CBF KOTA HAKIM341_PIL LTS WEEK 36 (FULL)_PIL LTS WEEK 01 (full)_LTS week23_PIL LTS WEEK 35_CCS LTS_SVT东南亚线" xfId="1653" xr:uid="{00000000-0005-0000-0000-000074060000}"/>
    <cellStyle name="_CBF KOTA HAKIM341_PIL LTS WEEK 36 (FULL)_PIL LTS WEEK 01 (full)_LTS week23_PIL LTS WEEK 35_LTS WEEK 41 Revised NZS" xfId="1654" xr:uid="{00000000-0005-0000-0000-000075060000}"/>
    <cellStyle name="_CBF KOTA HAKIM341_PIL LTS WEEK 36 (FULL)_PIL LTS WEEK 01 (full)_LTS week23_PIL LTS WEEK 35_LTS WEEK 41 Revised NZS_SVT东南亚线" xfId="1655" xr:uid="{00000000-0005-0000-0000-000076060000}"/>
    <cellStyle name="_CBF KOTA HAKIM341_PIL LTS WEEK 36 (FULL)_PIL LTS WEEK 01 (full)_LTS week23_PIL LTS WEEK 35_MZS 52" xfId="1656" xr:uid="{00000000-0005-0000-0000-000077060000}"/>
    <cellStyle name="_CBF KOTA HAKIM341_PIL LTS WEEK 36 (FULL)_PIL LTS WEEK 01 (full)_LTS week23_PIL LTS WEEK 35_PIL LTS WEEK 16 NIGEL" xfId="1657" xr:uid="{00000000-0005-0000-0000-000078060000}"/>
    <cellStyle name="_CBF KOTA HAKIM341_PIL LTS WEEK 36 (FULL)_PIL LTS WEEK 01 (full)_LTS week23_PIL LTS WEEK 35_PIL LTS WEEK 52 - NIGEL" xfId="1658" xr:uid="{00000000-0005-0000-0000-000079060000}"/>
    <cellStyle name="_CBF KOTA HAKIM341_PIL LTS WEEK 36 (FULL)_PIL LTS WEEK 01 (full)_LTS week23_PIL LTS WEEK 35_SVT东南亚线" xfId="1659" xr:uid="{00000000-0005-0000-0000-00007A060000}"/>
    <cellStyle name="_CBF KOTA HAKIM341_PIL LTS WEEK 36 (FULL)_PIL LTS WEEK 01 (full)_LTS week23_PIL LTS WEEK 35_SW3 52" xfId="1660" xr:uid="{00000000-0005-0000-0000-00007B060000}"/>
    <cellStyle name="_CBF KOTA HAKIM341_PIL LTS WEEK 36 (FULL)_PIL LTS WEEK 01 (full)_LTS week23_PIL LTS WEEK 35_TJ Services - WK 1516" xfId="1661" xr:uid="{00000000-0005-0000-0000-00007C060000}"/>
    <cellStyle name="_CBF KOTA HAKIM341_PIL LTS WEEK 36 (FULL)_PIL LTS WEEK 01 (full)_LTS week23_PIL LTS WEEK 35_TJ Services - WK 44" xfId="1662" xr:uid="{00000000-0005-0000-0000-00007D060000}"/>
    <cellStyle name="_CBF KOTA HAKIM341_PIL LTS WEEK 36 (FULL)_PIL LTS WEEK 01 (full)_LTS week23_PIL LTS WEEK 44" xfId="1663" xr:uid="{00000000-0005-0000-0000-00007E060000}"/>
    <cellStyle name="_CBF KOTA HAKIM341_PIL LTS WEEK 36 (FULL)_PIL LTS WEEK 01 (full)_LTS week23_PIL LTS WEEK 52 - NIGEL" xfId="1664" xr:uid="{00000000-0005-0000-0000-00007F060000}"/>
    <cellStyle name="_CBF KOTA HAKIM341_PIL LTS WEEK 36 (FULL)_PIL LTS WEEK 01 (full)_LTS week23_PIL LTS WEEK 52 - WAN" xfId="1665" xr:uid="{00000000-0005-0000-0000-000080060000}"/>
    <cellStyle name="_CBF KOTA HAKIM341_PIL LTS WEEK 36 (FULL)_PIL LTS WEEK 01 (full)_LTS week23_SVT东南亚线" xfId="1666" xr:uid="{00000000-0005-0000-0000-000081060000}"/>
    <cellStyle name="_CBF KOTA HAKIM341_PIL LTS WEEK 36 (FULL)_PIL LTS WEEK 01 (full)_LTS week23_SW3 52" xfId="1667" xr:uid="{00000000-0005-0000-0000-000082060000}"/>
    <cellStyle name="_CBF KOTA HAKIM341_PIL LTS WEEK 36 (FULL)_PIL LTS WEEK 01 (full)_LTS week23_TJ Services - WK 1516" xfId="1668" xr:uid="{00000000-0005-0000-0000-000083060000}"/>
    <cellStyle name="_CBF KOTA HAKIM341_PIL LTS WEEK 36 (FULL)_PIL LTS WEEK 01 (full)_LTS week23_TJ Services - WK 44" xfId="1669" xr:uid="{00000000-0005-0000-0000-000084060000}"/>
    <cellStyle name="_CBF KOTA HAKIM341_PIL LTS WEEK 36 (FULL)_PIL LTS WEEK 01 (full)_LTS week23_WAF WK 24" xfId="1670" xr:uid="{00000000-0005-0000-0000-000085060000}"/>
    <cellStyle name="_CBF KOTA HAKIM341_PIL LTS WEEK 36 (FULL)_PIL LTS WEEK 01 (full)_LTS week26" xfId="1671" xr:uid="{00000000-0005-0000-0000-000086060000}"/>
    <cellStyle name="_CBF KOTA HAKIM341_PIL LTS WEEK 36 (FULL)_PIL LTS WEEK 01 (full)_LTS week26_CCS LTS" xfId="1672" xr:uid="{00000000-0005-0000-0000-000087060000}"/>
    <cellStyle name="_CBF KOTA HAKIM341_PIL LTS WEEK 36 (FULL)_PIL LTS WEEK 01 (full)_LTS week26_CCS LTS_SVT东南亚线" xfId="1673" xr:uid="{00000000-0005-0000-0000-000088060000}"/>
    <cellStyle name="_CBF KOTA HAKIM341_PIL LTS WEEK 36 (FULL)_PIL LTS WEEK 01 (full)_LTS week26_LTS WEEK 41 Revised NZS" xfId="1674" xr:uid="{00000000-0005-0000-0000-000089060000}"/>
    <cellStyle name="_CBF KOTA HAKIM341_PIL LTS WEEK 36 (FULL)_PIL LTS WEEK 01 (full)_LTS week26_LTS WEEK 41 Revised NZS_SVT东南亚线" xfId="1675" xr:uid="{00000000-0005-0000-0000-00008A060000}"/>
    <cellStyle name="_CBF KOTA HAKIM341_PIL LTS WEEK 36 (FULL)_PIL LTS WEEK 01 (full)_LTS week26_MZS 52" xfId="1676" xr:uid="{00000000-0005-0000-0000-00008B060000}"/>
    <cellStyle name="_CBF KOTA HAKIM341_PIL LTS WEEK 36 (FULL)_PIL LTS WEEK 01 (full)_LTS week26_PIL LTS WEEK 16 NIGEL" xfId="1677" xr:uid="{00000000-0005-0000-0000-00008C060000}"/>
    <cellStyle name="_CBF KOTA HAKIM341_PIL LTS WEEK 36 (FULL)_PIL LTS WEEK 01 (full)_LTS week26_PIL LTS WEEK 44" xfId="1678" xr:uid="{00000000-0005-0000-0000-00008D060000}"/>
    <cellStyle name="_CBF KOTA HAKIM341_PIL LTS WEEK 36 (FULL)_PIL LTS WEEK 01 (full)_LTS week26_PIL LTS WEEK 52 - NIGEL" xfId="1679" xr:uid="{00000000-0005-0000-0000-00008E060000}"/>
    <cellStyle name="_CBF KOTA HAKIM341_PIL LTS WEEK 36 (FULL)_PIL LTS WEEK 01 (full)_LTS week26_PIL LTS WEEK 52 - WAN" xfId="1680" xr:uid="{00000000-0005-0000-0000-00008F060000}"/>
    <cellStyle name="_CBF KOTA HAKIM341_PIL LTS WEEK 36 (FULL)_PIL LTS WEEK 01 (full)_LTS week26_SVT东南亚线" xfId="1681" xr:uid="{00000000-0005-0000-0000-000090060000}"/>
    <cellStyle name="_CBF KOTA HAKIM341_PIL LTS WEEK 36 (FULL)_PIL LTS WEEK 01 (full)_LTS week26_SW3 52" xfId="1682" xr:uid="{00000000-0005-0000-0000-000091060000}"/>
    <cellStyle name="_CBF KOTA HAKIM341_PIL LTS WEEK 36 (FULL)_PIL LTS WEEK 01 (full)_LTS week26_TJ Services - WK 1516" xfId="1683" xr:uid="{00000000-0005-0000-0000-000092060000}"/>
    <cellStyle name="_CBF KOTA HAKIM341_PIL LTS WEEK 36 (FULL)_PIL LTS WEEK 01 (full)_LTS week26_TJ Services - WK 44" xfId="1684" xr:uid="{00000000-0005-0000-0000-000093060000}"/>
    <cellStyle name="_CBF KOTA HAKIM341_PIL LTS WEEK 36 (FULL)_PIL LTS WEEK 01 (full)_MZS" xfId="1685" xr:uid="{00000000-0005-0000-0000-000094060000}"/>
    <cellStyle name="_CBF KOTA HAKIM341_PIL LTS WEEK 36 (FULL)_PIL LTS WEEK 01 (full)_MZS_SVT东南亚线" xfId="1686" xr:uid="{00000000-0005-0000-0000-000095060000}"/>
    <cellStyle name="_CBF KOTA HAKIM341_PIL LTS WEEK 36 (FULL)_PIL LTS WEEK 01 (full)_PIL LTS WEEK 04" xfId="1687" xr:uid="{00000000-0005-0000-0000-000096060000}"/>
    <cellStyle name="_CBF KOTA HAKIM341_PIL LTS WEEK 36 (FULL)_PIL LTS WEEK 01 (full)_PIL LTS WEEK 04_SVT东南亚线" xfId="1688" xr:uid="{00000000-0005-0000-0000-000097060000}"/>
    <cellStyle name="_CBF KOTA HAKIM341_PIL LTS WEEK 36 (FULL)_PIL LTS WEEK 01 (full)_PIL LTS WEEK 12 (yudhi version)" xfId="1689" xr:uid="{00000000-0005-0000-0000-000098060000}"/>
    <cellStyle name="_CBF KOTA HAKIM341_PIL LTS WEEK 36 (FULL)_PIL LTS WEEK 01 (full)_PIL LTS WEEK 12 (yudhi version)_SVT东南亚线" xfId="1690" xr:uid="{00000000-0005-0000-0000-000099060000}"/>
    <cellStyle name="_CBF KOTA HAKIM341_PIL LTS WEEK 36 (FULL)_PIL LTS WEEK 01 (full)_PIL LTS WEEK 21 (yudhi version) Revised" xfId="1691" xr:uid="{00000000-0005-0000-0000-00009A060000}"/>
    <cellStyle name="_CBF KOTA HAKIM341_PIL LTS WEEK 36 (FULL)_PIL LTS WEEK 01 (full)_PIL LTS WEEK 21 (yudhi version) Revised_SVT东南亚线" xfId="1692" xr:uid="{00000000-0005-0000-0000-00009B060000}"/>
    <cellStyle name="_CBF KOTA HAKIM341_PIL LTS WEEK 36 (FULL)_PIL LTS WEEK 01 (full)_PIL LTS WEEK 23 (UD)" xfId="1693" xr:uid="{00000000-0005-0000-0000-00009C060000}"/>
    <cellStyle name="_CBF KOTA HAKIM341_PIL LTS WEEK 36 (FULL)_PIL LTS WEEK 01 (full)_PIL LTS WEEK 23 (UD)_CCS LTS" xfId="1694" xr:uid="{00000000-0005-0000-0000-00009D060000}"/>
    <cellStyle name="_CBF KOTA HAKIM341_PIL LTS WEEK 36 (FULL)_PIL LTS WEEK 01 (full)_PIL LTS WEEK 23 (UD)_LTS WEEK 41 Revised NZS" xfId="1695" xr:uid="{00000000-0005-0000-0000-00009E060000}"/>
    <cellStyle name="_CBF KOTA HAKIM341_PIL LTS WEEK 36 (FULL)_PIL LTS WEEK 01 (full)_PIL LTS WEEK 23 (UD)_LTS wk44" xfId="1696" xr:uid="{00000000-0005-0000-0000-00009F060000}"/>
    <cellStyle name="_CBF KOTA HAKIM341_PIL LTS WEEK 36 (FULL)_PIL LTS WEEK 01 (full)_PIL LTS WEEK 23 (UD)_PIL LTS WEEK 35" xfId="1697" xr:uid="{00000000-0005-0000-0000-0000A0060000}"/>
    <cellStyle name="_CBF KOTA HAKIM341_PIL LTS WEEK 36 (FULL)_PIL LTS WEEK 01 (full)_PIL LTS WEEK 23 (UD)_PIL LTS WEEK 35_CCS LTS" xfId="1698" xr:uid="{00000000-0005-0000-0000-0000A1060000}"/>
    <cellStyle name="_CBF KOTA HAKIM341_PIL LTS WEEK 36 (FULL)_PIL LTS WEEK 01 (full)_PIL LTS WEEK 23 (UD)_PIL LTS WEEK 35_LTS WEEK 41 Revised NZS" xfId="1699" xr:uid="{00000000-0005-0000-0000-0000A2060000}"/>
    <cellStyle name="_CBF KOTA HAKIM341_PIL LTS WEEK 36 (FULL)_PIL LTS WEEK 01 (full)_PIL LTS WEEK 23 (UD)_SVT东南亚线" xfId="1700" xr:uid="{00000000-0005-0000-0000-0000A3060000}"/>
    <cellStyle name="_CBF KOTA HAKIM341_PIL LTS WEEK 36 (FULL)_PIL LTS WEEK 01 (full)_RED SEA WEEK 13-14" xfId="1701" xr:uid="{00000000-0005-0000-0000-0000A4060000}"/>
    <cellStyle name="_CBF KOTA HAKIM341_PIL LTS WEEK 36 (FULL)_PIL LTS WEEK 01 (full)_RED SEA WEEK 21-14" xfId="1702" xr:uid="{00000000-0005-0000-0000-0000A5060000}"/>
    <cellStyle name="_CBF KOTA HAKIM341_PIL LTS WEEK 36 (FULL)_PIL LTS WEEK 01 (full)_RGS REV" xfId="1703" xr:uid="{00000000-0005-0000-0000-0000A6060000}"/>
    <cellStyle name="_CBF KOTA HAKIM341_PIL LTS WEEK 36 (FULL)_PIL LTS WEEK 01 (full)_SVT东南亚线" xfId="1704" xr:uid="{00000000-0005-0000-0000-0000A7060000}"/>
    <cellStyle name="_CBF KOTA HAKIM341_PIL LTS WEEK 36 (FULL)_PIL LTS WEEK 04" xfId="1705" xr:uid="{00000000-0005-0000-0000-0000A8060000}"/>
    <cellStyle name="_CBF KOTA HAKIM341_PIL LTS WEEK 36 (FULL)_PIL LTS WEEK 12 (yudhi version)" xfId="1706" xr:uid="{00000000-0005-0000-0000-0000A9060000}"/>
    <cellStyle name="_CBF KOTA HAKIM341_PIL LTS WEEK 36 (FULL)_PIL LTS WEEK 21 (yudhi version) Revised" xfId="1707" xr:uid="{00000000-0005-0000-0000-0000AA060000}"/>
    <cellStyle name="_CBF KOTA HAKIM341_PIL LTS WEEK 36 (FULL)_PIL LTS WEEK 23 (UD)" xfId="1708" xr:uid="{00000000-0005-0000-0000-0000AB060000}"/>
    <cellStyle name="_CBF KOTA HAKIM341_PIL LTS WEEK 36 (FULL)_PIL LTS WEEK 23 (UD)_CCS LTS" xfId="1709" xr:uid="{00000000-0005-0000-0000-0000AC060000}"/>
    <cellStyle name="_CBF KOTA HAKIM341_PIL LTS WEEK 36 (FULL)_PIL LTS WEEK 23 (UD)_LTS WEEK 41 Revised NZS" xfId="1710" xr:uid="{00000000-0005-0000-0000-0000AD060000}"/>
    <cellStyle name="_CBF KOTA HAKIM341_PIL LTS WEEK 36 (FULL)_PIL LTS WEEK 23 (UD)_LTS wk44" xfId="1711" xr:uid="{00000000-0005-0000-0000-0000AE060000}"/>
    <cellStyle name="_CBF KOTA HAKIM341_PIL LTS WEEK 36 (FULL)_PIL LTS WEEK 23 (UD)_PIL LTS WEEK 35" xfId="1712" xr:uid="{00000000-0005-0000-0000-0000AF060000}"/>
    <cellStyle name="_CBF KOTA HAKIM341_PIL LTS WEEK 36 (FULL)_PIL LTS WEEK 23 (UD)_PIL LTS WEEK 35_CCS LTS" xfId="1713" xr:uid="{00000000-0005-0000-0000-0000B0060000}"/>
    <cellStyle name="_CBF KOTA HAKIM341_PIL LTS WEEK 36 (FULL)_PIL LTS WEEK 23 (UD)_PIL LTS WEEK 35_LTS WEEK 41 Revised NZS" xfId="1714" xr:uid="{00000000-0005-0000-0000-0000B1060000}"/>
    <cellStyle name="_CBF KOTA HAKIM341_PIL LTS WEEK 36 (FULL)_RED SEA WEEK 01-14" xfId="1715" xr:uid="{00000000-0005-0000-0000-0000B2060000}"/>
    <cellStyle name="_CBF KOTA HAKIM341_PIL LTS WEEK 36 (FULL)_RED SEA WEEK 01-14_ky services" xfId="1716" xr:uid="{00000000-0005-0000-0000-0000B3060000}"/>
    <cellStyle name="_CBF KOTA HAKIM341_PIL LTS WEEK 36 (FULL)_RED SEA WEEK 01-14_LTS week 34" xfId="1717" xr:uid="{00000000-0005-0000-0000-0000B4060000}"/>
    <cellStyle name="_CBF KOTA HAKIM341_PIL LTS WEEK 36 (FULL)_RED SEA WEEK 01-14_LTS week 34_CCS LTS" xfId="1718" xr:uid="{00000000-0005-0000-0000-0000B5060000}"/>
    <cellStyle name="_CBF KOTA HAKIM341_PIL LTS WEEK 36 (FULL)_RED SEA WEEK 01-14_LTS week 34_LTS WEEK 41 Revised NZS" xfId="1719" xr:uid="{00000000-0005-0000-0000-0000B6060000}"/>
    <cellStyle name="_CBF KOTA HAKIM341_PIL LTS WEEK 36 (FULL)_RED SEA WEEK 01-14_LTS week23" xfId="1720" xr:uid="{00000000-0005-0000-0000-0000B7060000}"/>
    <cellStyle name="_CBF KOTA HAKIM341_PIL LTS WEEK 36 (FULL)_RED SEA WEEK 01-14_LTS week23_CCS LTS" xfId="1721" xr:uid="{00000000-0005-0000-0000-0000B8060000}"/>
    <cellStyle name="_CBF KOTA HAKIM341_PIL LTS WEEK 36 (FULL)_RED SEA WEEK 01-14_LTS week23_LTS WEEK 41 Revised NZS" xfId="1722" xr:uid="{00000000-0005-0000-0000-0000B9060000}"/>
    <cellStyle name="_CBF KOTA HAKIM341_PIL LTS WEEK 36 (FULL)_RED SEA WEEK 01-14_LTS week26" xfId="1723" xr:uid="{00000000-0005-0000-0000-0000BA060000}"/>
    <cellStyle name="_CBF KOTA HAKIM341_PIL LTS WEEK 36 (FULL)_RED SEA WEEK 01-14_LTS week26_CCS LTS" xfId="1724" xr:uid="{00000000-0005-0000-0000-0000BB060000}"/>
    <cellStyle name="_CBF KOTA HAKIM341_PIL LTS WEEK 36 (FULL)_RED SEA WEEK 01-14_LTS week26_LTS WEEK 41 Revised NZS" xfId="1725" xr:uid="{00000000-0005-0000-0000-0000BC060000}"/>
    <cellStyle name="_CBF KOTA HAKIM341_PIL LTS WEEK 36 (FULL)_RED SEA WEEK 01-14_MZS" xfId="1726" xr:uid="{00000000-0005-0000-0000-0000BD060000}"/>
    <cellStyle name="_CBF KOTA HAKIM341_PIL LTS WEEK 36 (FULL)_RED SEA WEEK 01-14_PIL LTS WEEK 04" xfId="1727" xr:uid="{00000000-0005-0000-0000-0000BE060000}"/>
    <cellStyle name="_CBF KOTA HAKIM341_PIL LTS WEEK 36 (FULL)_RED SEA WEEK 01-14_PIL LTS WEEK 12 (yudhi version)" xfId="1728" xr:uid="{00000000-0005-0000-0000-0000BF060000}"/>
    <cellStyle name="_CBF KOTA HAKIM341_PIL LTS WEEK 36 (FULL)_RED SEA WEEK 01-14_PIL LTS WEEK 21 (yudhi version) Revised" xfId="1729" xr:uid="{00000000-0005-0000-0000-0000C0060000}"/>
    <cellStyle name="_CBF KOTA HAKIM341_PIL LTS WEEK 36 (FULL)_RED SEA WEEK 01-14_PIL LTS WEEK 23 (UD)" xfId="1730" xr:uid="{00000000-0005-0000-0000-0000C1060000}"/>
    <cellStyle name="_CBF KOTA HAKIM341_PIL LTS WEEK 36 (FULL)_RED SEA WEEK 01-14_PIL LTS WEEK 23 (UD)_CCS LTS" xfId="1731" xr:uid="{00000000-0005-0000-0000-0000C2060000}"/>
    <cellStyle name="_CBF KOTA HAKIM341_PIL LTS WEEK 36 (FULL)_RED SEA WEEK 01-14_PIL LTS WEEK 23 (UD)_LTS WEEK 41 Revised NZS" xfId="1732" xr:uid="{00000000-0005-0000-0000-0000C3060000}"/>
    <cellStyle name="_CBF KOTA HAKIM341_PIL LTS WEEK 36 (FULL)_RED SEA WEEK 01-14_RED SEA WEEK 13-14" xfId="1733" xr:uid="{00000000-0005-0000-0000-0000C4060000}"/>
    <cellStyle name="_CBF KOTA HAKIM341_PIL LTS WEEK 36 (FULL)_RED SEA WEEK 01-14_RED SEA WEEK 21-14" xfId="1734" xr:uid="{00000000-0005-0000-0000-0000C5060000}"/>
    <cellStyle name="_CBF KOTA HAKIM341_PIL LTS WEEK 36 (FULL)_RED SEA WEEK 01-14_RGS REV" xfId="1735" xr:uid="{00000000-0005-0000-0000-0000C6060000}"/>
    <cellStyle name="_CBF KOTA HAKIM341_PIL LTS WEEK 36 (FULL)_RED SEA WEEK 04-14" xfId="1736" xr:uid="{00000000-0005-0000-0000-0000C7060000}"/>
    <cellStyle name="_CBF KOTA HAKIM341_PIL LTS WEEK 36 (FULL)_RED SEA WEEK 04-14_ky services" xfId="1737" xr:uid="{00000000-0005-0000-0000-0000C8060000}"/>
    <cellStyle name="_CBF KOTA HAKIM341_PIL LTS WEEK 36 (FULL)_RED SEA WEEK 04-14_LTS week 34" xfId="1738" xr:uid="{00000000-0005-0000-0000-0000C9060000}"/>
    <cellStyle name="_CBF KOTA HAKIM341_PIL LTS WEEK 36 (FULL)_RED SEA WEEK 04-14_LTS week 34_CCS LTS" xfId="1739" xr:uid="{00000000-0005-0000-0000-0000CA060000}"/>
    <cellStyle name="_CBF KOTA HAKIM341_PIL LTS WEEK 36 (FULL)_RED SEA WEEK 04-14_LTS week 34_LTS WEEK 41 Revised NZS" xfId="1740" xr:uid="{00000000-0005-0000-0000-0000CB060000}"/>
    <cellStyle name="_CBF KOTA HAKIM341_PIL LTS WEEK 36 (FULL)_RED SEA WEEK 04-14_LTS week23" xfId="1741" xr:uid="{00000000-0005-0000-0000-0000CC060000}"/>
    <cellStyle name="_CBF KOTA HAKIM341_PIL LTS WEEK 36 (FULL)_RED SEA WEEK 04-14_LTS week23_CCS LTS" xfId="1742" xr:uid="{00000000-0005-0000-0000-0000CD060000}"/>
    <cellStyle name="_CBF KOTA HAKIM341_PIL LTS WEEK 36 (FULL)_RED SEA WEEK 04-14_LTS week23_LTS WEEK 41 Revised NZS" xfId="1743" xr:uid="{00000000-0005-0000-0000-0000CE060000}"/>
    <cellStyle name="_CBF KOTA HAKIM341_PIL LTS WEEK 36 (FULL)_RED SEA WEEK 04-14_LTS week26" xfId="1744" xr:uid="{00000000-0005-0000-0000-0000CF060000}"/>
    <cellStyle name="_CBF KOTA HAKIM341_PIL LTS WEEK 36 (FULL)_RED SEA WEEK 04-14_LTS week26_CCS LTS" xfId="1745" xr:uid="{00000000-0005-0000-0000-0000D0060000}"/>
    <cellStyle name="_CBF KOTA HAKIM341_PIL LTS WEEK 36 (FULL)_RED SEA WEEK 04-14_LTS week26_LTS WEEK 41 Revised NZS" xfId="1746" xr:uid="{00000000-0005-0000-0000-0000D1060000}"/>
    <cellStyle name="_CBF KOTA HAKIM341_PIL LTS WEEK 36 (FULL)_RED SEA WEEK 04-14_PIL LTS WEEK 21 (yudhi version) Revised" xfId="1747" xr:uid="{00000000-0005-0000-0000-0000D2060000}"/>
    <cellStyle name="_CBF KOTA HAKIM341_PIL LTS WEEK 36 (FULL)_RED SEA WEEK 04-14_PIL LTS WEEK 23 (UD)" xfId="1748" xr:uid="{00000000-0005-0000-0000-0000D3060000}"/>
    <cellStyle name="_CBF KOTA HAKIM341_PIL LTS WEEK 36 (FULL)_RED SEA WEEK 04-14_PIL LTS WEEK 23 (UD)_CCS LTS" xfId="1749" xr:uid="{00000000-0005-0000-0000-0000D4060000}"/>
    <cellStyle name="_CBF KOTA HAKIM341_PIL LTS WEEK 36 (FULL)_RED SEA WEEK 04-14_PIL LTS WEEK 23 (UD)_LTS WEEK 41 Revised NZS" xfId="1750" xr:uid="{00000000-0005-0000-0000-0000D5060000}"/>
    <cellStyle name="_CBF KOTA HAKIM341_PIL LTS WEEK 36 (FULL)_RED SEA WEEK 04-14_RED SEA WEEK 13-14" xfId="1751" xr:uid="{00000000-0005-0000-0000-0000D6060000}"/>
    <cellStyle name="_CBF KOTA HAKIM341_PIL LTS WEEK 36 (FULL)_RED SEA WEEK 04-14_RED SEA WEEK 21-14" xfId="1752" xr:uid="{00000000-0005-0000-0000-0000D7060000}"/>
    <cellStyle name="_CBF KOTA HAKIM341_PIL LTS WEEK 36 (FULL)_RED SEA WEEK 13-14" xfId="1753" xr:uid="{00000000-0005-0000-0000-0000D8060000}"/>
    <cellStyle name="_CBF KOTA HAKIM341_PIL LTS WEEK 36 (FULL)_RED SEA WEEK 21-14" xfId="1754" xr:uid="{00000000-0005-0000-0000-0000D9060000}"/>
    <cellStyle name="_CBF KOTA HAKIM341_PIL LTS WEEK 36 (FULL)_RED SEA WEEK 45" xfId="1755" xr:uid="{00000000-0005-0000-0000-0000DA060000}"/>
    <cellStyle name="_CBF KOTA HAKIM341_PIL LTS WEEK 36 (FULL)_RED SEA WEEK 45_ky services" xfId="1756" xr:uid="{00000000-0005-0000-0000-0000DB060000}"/>
    <cellStyle name="_CBF KOTA HAKIM341_PIL LTS WEEK 36 (FULL)_RED SEA WEEK 45_LTS week 34" xfId="1757" xr:uid="{00000000-0005-0000-0000-0000DC060000}"/>
    <cellStyle name="_CBF KOTA HAKIM341_PIL LTS WEEK 36 (FULL)_RED SEA WEEK 45_LTS week 34_CCS LTS" xfId="1758" xr:uid="{00000000-0005-0000-0000-0000DD060000}"/>
    <cellStyle name="_CBF KOTA HAKIM341_PIL LTS WEEK 36 (FULL)_RED SEA WEEK 45_LTS week 34_LTS WEEK 41 Revised NZS" xfId="1759" xr:uid="{00000000-0005-0000-0000-0000DE060000}"/>
    <cellStyle name="_CBF KOTA HAKIM341_PIL LTS WEEK 36 (FULL)_RED SEA WEEK 45_LTS week23" xfId="1760" xr:uid="{00000000-0005-0000-0000-0000DF060000}"/>
    <cellStyle name="_CBF KOTA HAKIM341_PIL LTS WEEK 36 (FULL)_RED SEA WEEK 45_LTS week23_CCS LTS" xfId="1761" xr:uid="{00000000-0005-0000-0000-0000E0060000}"/>
    <cellStyle name="_CBF KOTA HAKIM341_PIL LTS WEEK 36 (FULL)_RED SEA WEEK 45_LTS week23_LTS WEEK 41 Revised NZS" xfId="1762" xr:uid="{00000000-0005-0000-0000-0000E1060000}"/>
    <cellStyle name="_CBF KOTA HAKIM341_PIL LTS WEEK 36 (FULL)_RED SEA WEEK 45_LTS week26" xfId="1763" xr:uid="{00000000-0005-0000-0000-0000E2060000}"/>
    <cellStyle name="_CBF KOTA HAKIM341_PIL LTS WEEK 36 (FULL)_RED SEA WEEK 45_LTS week26_CCS LTS" xfId="1764" xr:uid="{00000000-0005-0000-0000-0000E3060000}"/>
    <cellStyle name="_CBF KOTA HAKIM341_PIL LTS WEEK 36 (FULL)_RED SEA WEEK 45_LTS week26_LTS WEEK 41 Revised NZS" xfId="1765" xr:uid="{00000000-0005-0000-0000-0000E4060000}"/>
    <cellStyle name="_CBF KOTA HAKIM341_PIL LTS WEEK 36 (FULL)_RED SEA WEEK 45_MZS" xfId="1766" xr:uid="{00000000-0005-0000-0000-0000E5060000}"/>
    <cellStyle name="_CBF KOTA HAKIM341_PIL LTS WEEK 36 (FULL)_RED SEA WEEK 45_PIL LTS WEEK 04" xfId="1767" xr:uid="{00000000-0005-0000-0000-0000E6060000}"/>
    <cellStyle name="_CBF KOTA HAKIM341_PIL LTS WEEK 36 (FULL)_RED SEA WEEK 45_PIL LTS WEEK 12 (yudhi version)" xfId="1768" xr:uid="{00000000-0005-0000-0000-0000E7060000}"/>
    <cellStyle name="_CBF KOTA HAKIM341_PIL LTS WEEK 36 (FULL)_RED SEA WEEK 45_PIL LTS WEEK 21 (yudhi version) Revised" xfId="1769" xr:uid="{00000000-0005-0000-0000-0000E8060000}"/>
    <cellStyle name="_CBF KOTA HAKIM341_PIL LTS WEEK 36 (FULL)_RED SEA WEEK 45_PIL LTS WEEK 23 (UD)" xfId="1770" xr:uid="{00000000-0005-0000-0000-0000E9060000}"/>
    <cellStyle name="_CBF KOTA HAKIM341_PIL LTS WEEK 36 (FULL)_RED SEA WEEK 45_PIL LTS WEEK 23 (UD)_CCS LTS" xfId="1771" xr:uid="{00000000-0005-0000-0000-0000EA060000}"/>
    <cellStyle name="_CBF KOTA HAKIM341_PIL LTS WEEK 36 (FULL)_RED SEA WEEK 45_PIL LTS WEEK 23 (UD)_LTS WEEK 41 Revised NZS" xfId="1772" xr:uid="{00000000-0005-0000-0000-0000EB060000}"/>
    <cellStyle name="_CBF KOTA HAKIM341_PIL LTS WEEK 36 (FULL)_RED SEA WEEK 45_RED SEA WEEK 13-14" xfId="1773" xr:uid="{00000000-0005-0000-0000-0000EC060000}"/>
    <cellStyle name="_CBF KOTA HAKIM341_PIL LTS WEEK 36 (FULL)_RED SEA WEEK 45_RED SEA WEEK 21-14" xfId="1774" xr:uid="{00000000-0005-0000-0000-0000ED060000}"/>
    <cellStyle name="_CBF KOTA HAKIM341_PIL LTS WEEK 36 (FULL)_RED SEA WEEK 45_RGS REV" xfId="1775" xr:uid="{00000000-0005-0000-0000-0000EE060000}"/>
    <cellStyle name="_CBF KOTA HAKIM341_PIL LTS WEEK 36 (FULL)_RED SEA WEEK 46" xfId="1776" xr:uid="{00000000-0005-0000-0000-0000EF060000}"/>
    <cellStyle name="_CBF KOTA HAKIM341_PIL LTS WEEK 36 (FULL)_RED SEA WEEK 46_ky services" xfId="1777" xr:uid="{00000000-0005-0000-0000-0000F0060000}"/>
    <cellStyle name="_CBF KOTA HAKIM341_PIL LTS WEEK 36 (FULL)_RED SEA WEEK 46_LTS week 34" xfId="1778" xr:uid="{00000000-0005-0000-0000-0000F1060000}"/>
    <cellStyle name="_CBF KOTA HAKIM341_PIL LTS WEEK 36 (FULL)_RED SEA WEEK 46_LTS week 34_CCS LTS" xfId="1779" xr:uid="{00000000-0005-0000-0000-0000F2060000}"/>
    <cellStyle name="_CBF KOTA HAKIM341_PIL LTS WEEK 36 (FULL)_RED SEA WEEK 46_LTS week 34_LTS WEEK 41 Revised NZS" xfId="1780" xr:uid="{00000000-0005-0000-0000-0000F3060000}"/>
    <cellStyle name="_CBF KOTA HAKIM341_PIL LTS WEEK 36 (FULL)_RED SEA WEEK 46_LTS week23" xfId="1781" xr:uid="{00000000-0005-0000-0000-0000F4060000}"/>
    <cellStyle name="_CBF KOTA HAKIM341_PIL LTS WEEK 36 (FULL)_RED SEA WEEK 46_LTS week23_CCS LTS" xfId="1782" xr:uid="{00000000-0005-0000-0000-0000F5060000}"/>
    <cellStyle name="_CBF KOTA HAKIM341_PIL LTS WEEK 36 (FULL)_RED SEA WEEK 46_LTS week23_LTS WEEK 41 Revised NZS" xfId="1783" xr:uid="{00000000-0005-0000-0000-0000F6060000}"/>
    <cellStyle name="_CBF KOTA HAKIM341_PIL LTS WEEK 36 (FULL)_RED SEA WEEK 46_LTS week26" xfId="1784" xr:uid="{00000000-0005-0000-0000-0000F7060000}"/>
    <cellStyle name="_CBF KOTA HAKIM341_PIL LTS WEEK 36 (FULL)_RED SEA WEEK 46_LTS week26_CCS LTS" xfId="1785" xr:uid="{00000000-0005-0000-0000-0000F8060000}"/>
    <cellStyle name="_CBF KOTA HAKIM341_PIL LTS WEEK 36 (FULL)_RED SEA WEEK 46_LTS week26_LTS WEEK 41 Revised NZS" xfId="1786" xr:uid="{00000000-0005-0000-0000-0000F9060000}"/>
    <cellStyle name="_CBF KOTA HAKIM341_PIL LTS WEEK 36 (FULL)_RED SEA WEEK 46_MZS" xfId="1787" xr:uid="{00000000-0005-0000-0000-0000FA060000}"/>
    <cellStyle name="_CBF KOTA HAKIM341_PIL LTS WEEK 36 (FULL)_RED SEA WEEK 46_PIL LTS WEEK 04" xfId="1788" xr:uid="{00000000-0005-0000-0000-0000FB060000}"/>
    <cellStyle name="_CBF KOTA HAKIM341_PIL LTS WEEK 36 (FULL)_RED SEA WEEK 46_PIL LTS WEEK 12 (yudhi version)" xfId="1789" xr:uid="{00000000-0005-0000-0000-0000FC060000}"/>
    <cellStyle name="_CBF KOTA HAKIM341_PIL LTS WEEK 36 (FULL)_RED SEA WEEK 46_PIL LTS WEEK 21 (yudhi version) Revised" xfId="1790" xr:uid="{00000000-0005-0000-0000-0000FD060000}"/>
    <cellStyle name="_CBF KOTA HAKIM341_PIL LTS WEEK 36 (FULL)_RED SEA WEEK 46_PIL LTS WEEK 23 (UD)" xfId="1791" xr:uid="{00000000-0005-0000-0000-0000FE060000}"/>
    <cellStyle name="_CBF KOTA HAKIM341_PIL LTS WEEK 36 (FULL)_RED SEA WEEK 46_PIL LTS WEEK 23 (UD)_CCS LTS" xfId="1792" xr:uid="{00000000-0005-0000-0000-0000FF060000}"/>
    <cellStyle name="_CBF KOTA HAKIM341_PIL LTS WEEK 36 (FULL)_RED SEA WEEK 46_PIL LTS WEEK 23 (UD)_LTS WEEK 41 Revised NZS" xfId="1793" xr:uid="{00000000-0005-0000-0000-000000070000}"/>
    <cellStyle name="_CBF KOTA HAKIM341_PIL LTS WEEK 36 (FULL)_RED SEA WEEK 46_RED SEA WEEK 13-14" xfId="1794" xr:uid="{00000000-0005-0000-0000-000001070000}"/>
    <cellStyle name="_CBF KOTA HAKIM341_PIL LTS WEEK 36 (FULL)_RED SEA WEEK 46_RED SEA WEEK 21-14" xfId="1795" xr:uid="{00000000-0005-0000-0000-000002070000}"/>
    <cellStyle name="_CBF KOTA HAKIM341_PIL LTS WEEK 36 (FULL)_RED SEA WEEK 46_RGS REV" xfId="1796" xr:uid="{00000000-0005-0000-0000-000003070000}"/>
    <cellStyle name="_CBF KOTA HAKIM341_PIL LTS WEEK 36 (FULL)_RED SEA WEEK 51" xfId="1797" xr:uid="{00000000-0005-0000-0000-000004070000}"/>
    <cellStyle name="_CBF KOTA HAKIM341_PIL LTS WEEK 36 (FULL)_RED SEA WEEK 51_ky services" xfId="1798" xr:uid="{00000000-0005-0000-0000-000005070000}"/>
    <cellStyle name="_CBF KOTA HAKIM341_PIL LTS WEEK 36 (FULL)_RED SEA WEEK 51_LTS week 34" xfId="1799" xr:uid="{00000000-0005-0000-0000-000006070000}"/>
    <cellStyle name="_CBF KOTA HAKIM341_PIL LTS WEEK 36 (FULL)_RED SEA WEEK 51_LTS week 34_CCS LTS" xfId="1800" xr:uid="{00000000-0005-0000-0000-000007070000}"/>
    <cellStyle name="_CBF KOTA HAKIM341_PIL LTS WEEK 36 (FULL)_RED SEA WEEK 51_LTS week 34_LTS WEEK 41 Revised NZS" xfId="1801" xr:uid="{00000000-0005-0000-0000-000008070000}"/>
    <cellStyle name="_CBF KOTA HAKIM341_PIL LTS WEEK 36 (FULL)_RED SEA WEEK 51_LTS week23" xfId="1802" xr:uid="{00000000-0005-0000-0000-000009070000}"/>
    <cellStyle name="_CBF KOTA HAKIM341_PIL LTS WEEK 36 (FULL)_RED SEA WEEK 51_LTS week23_CCS LTS" xfId="1803" xr:uid="{00000000-0005-0000-0000-00000A070000}"/>
    <cellStyle name="_CBF KOTA HAKIM341_PIL LTS WEEK 36 (FULL)_RED SEA WEEK 51_LTS week23_LTS WEEK 41 Revised NZS" xfId="1804" xr:uid="{00000000-0005-0000-0000-00000B070000}"/>
    <cellStyle name="_CBF KOTA HAKIM341_PIL LTS WEEK 36 (FULL)_RED SEA WEEK 51_LTS week26" xfId="1805" xr:uid="{00000000-0005-0000-0000-00000C070000}"/>
    <cellStyle name="_CBF KOTA HAKIM341_PIL LTS WEEK 36 (FULL)_RED SEA WEEK 51_LTS week26_CCS LTS" xfId="1806" xr:uid="{00000000-0005-0000-0000-00000D070000}"/>
    <cellStyle name="_CBF KOTA HAKIM341_PIL LTS WEEK 36 (FULL)_RED SEA WEEK 51_LTS week26_LTS WEEK 41 Revised NZS" xfId="1807" xr:uid="{00000000-0005-0000-0000-00000E070000}"/>
    <cellStyle name="_CBF KOTA HAKIM341_PIL LTS WEEK 36 (FULL)_RED SEA WEEK 51_MZS" xfId="1808" xr:uid="{00000000-0005-0000-0000-00000F070000}"/>
    <cellStyle name="_CBF KOTA HAKIM341_PIL LTS WEEK 36 (FULL)_RED SEA WEEK 51_PIL LTS WEEK 04" xfId="1809" xr:uid="{00000000-0005-0000-0000-000010070000}"/>
    <cellStyle name="_CBF KOTA HAKIM341_PIL LTS WEEK 36 (FULL)_RED SEA WEEK 51_PIL LTS WEEK 12 (yudhi version)" xfId="1810" xr:uid="{00000000-0005-0000-0000-000011070000}"/>
    <cellStyle name="_CBF KOTA HAKIM341_PIL LTS WEEK 36 (FULL)_RED SEA WEEK 51_PIL LTS WEEK 21 (yudhi version) Revised" xfId="1811" xr:uid="{00000000-0005-0000-0000-000012070000}"/>
    <cellStyle name="_CBF KOTA HAKIM341_PIL LTS WEEK 36 (FULL)_RED SEA WEEK 51_PIL LTS WEEK 23 (UD)" xfId="1812" xr:uid="{00000000-0005-0000-0000-000013070000}"/>
    <cellStyle name="_CBF KOTA HAKIM341_PIL LTS WEEK 36 (FULL)_RED SEA WEEK 51_PIL LTS WEEK 23 (UD)_CCS LTS" xfId="1813" xr:uid="{00000000-0005-0000-0000-000014070000}"/>
    <cellStyle name="_CBF KOTA HAKIM341_PIL LTS WEEK 36 (FULL)_RED SEA WEEK 51_PIL LTS WEEK 23 (UD)_LTS WEEK 41 Revised NZS" xfId="1814" xr:uid="{00000000-0005-0000-0000-000015070000}"/>
    <cellStyle name="_CBF KOTA HAKIM341_PIL LTS WEEK 36 (FULL)_RED SEA WEEK 51_RED SEA WEEK 13-14" xfId="1815" xr:uid="{00000000-0005-0000-0000-000016070000}"/>
    <cellStyle name="_CBF KOTA HAKIM341_PIL LTS WEEK 36 (FULL)_RED SEA WEEK 51_RED SEA WEEK 21-14" xfId="1816" xr:uid="{00000000-0005-0000-0000-000017070000}"/>
    <cellStyle name="_CBF KOTA HAKIM341_PIL LTS WEEK 36 (FULL)_RED SEA WEEK 51_RGS REV" xfId="1817" xr:uid="{00000000-0005-0000-0000-000018070000}"/>
    <cellStyle name="_CBF KOTA HAKIM341_PIL LTS WEEK 36 (FULL)_RGS REV" xfId="1818" xr:uid="{00000000-0005-0000-0000-000019070000}"/>
    <cellStyle name="_CBF KOTA HAKIM341_PIL LTS WEEK 36 (FULL)_SVT东南亚线" xfId="1819" xr:uid="{00000000-0005-0000-0000-00001A070000}"/>
    <cellStyle name="_CBF KOTA HAKIM341_PIL LTS WEEK 38" xfId="1820" xr:uid="{00000000-0005-0000-0000-00001B070000}"/>
    <cellStyle name="_CBF KOTA HAKIM341_PIL LTS WEEK 38 (FULL)" xfId="1821" xr:uid="{00000000-0005-0000-0000-00001C070000}"/>
    <cellStyle name="_CBF KOTA HAKIM341_PIL LTS WEEK 38 (FULL)_ky services" xfId="1822" xr:uid="{00000000-0005-0000-0000-00001D070000}"/>
    <cellStyle name="_CBF KOTA HAKIM341_PIL LTS WEEK 38 (FULL)_LTS week 34" xfId="1823" xr:uid="{00000000-0005-0000-0000-00001E070000}"/>
    <cellStyle name="_CBF KOTA HAKIM341_PIL LTS WEEK 38 (FULL)_LTS week 34_CCS LTS" xfId="1824" xr:uid="{00000000-0005-0000-0000-00001F070000}"/>
    <cellStyle name="_CBF KOTA HAKIM341_PIL LTS WEEK 38 (FULL)_LTS week 34_LTS WEEK 41 Revised NZS" xfId="1825" xr:uid="{00000000-0005-0000-0000-000020070000}"/>
    <cellStyle name="_CBF KOTA HAKIM341_PIL LTS WEEK 38 (FULL)_LTS week 34_LTS wk44" xfId="1826" xr:uid="{00000000-0005-0000-0000-000021070000}"/>
    <cellStyle name="_CBF KOTA HAKIM341_PIL LTS WEEK 38 (FULL)_LTS week23" xfId="1827" xr:uid="{00000000-0005-0000-0000-000022070000}"/>
    <cellStyle name="_CBF KOTA HAKIM341_PIL LTS WEEK 38 (FULL)_LTS week23_CCS LTS" xfId="1828" xr:uid="{00000000-0005-0000-0000-000023070000}"/>
    <cellStyle name="_CBF KOTA HAKIM341_PIL LTS WEEK 38 (FULL)_LTS week23_LTS WEEK 41 Revised NZS" xfId="1829" xr:uid="{00000000-0005-0000-0000-000024070000}"/>
    <cellStyle name="_CBF KOTA HAKIM341_PIL LTS WEEK 38 (FULL)_LTS week23_LTS wk44" xfId="1830" xr:uid="{00000000-0005-0000-0000-000025070000}"/>
    <cellStyle name="_CBF KOTA HAKIM341_PIL LTS WEEK 38 (FULL)_LTS week23_PIL LTS WEEK 35" xfId="1831" xr:uid="{00000000-0005-0000-0000-000026070000}"/>
    <cellStyle name="_CBF KOTA HAKIM341_PIL LTS WEEK 38 (FULL)_LTS week23_PIL LTS WEEK 35_CCS LTS" xfId="1832" xr:uid="{00000000-0005-0000-0000-000027070000}"/>
    <cellStyle name="_CBF KOTA HAKIM341_PIL LTS WEEK 38 (FULL)_LTS week23_PIL LTS WEEK 35_LTS WEEK 41 Revised NZS" xfId="1833" xr:uid="{00000000-0005-0000-0000-000028070000}"/>
    <cellStyle name="_CBF KOTA HAKIM341_PIL LTS WEEK 38 (FULL)_LTS week26" xfId="1834" xr:uid="{00000000-0005-0000-0000-000029070000}"/>
    <cellStyle name="_CBF KOTA HAKIM341_PIL LTS WEEK 38 (FULL)_LTS week26_CCS LTS" xfId="1835" xr:uid="{00000000-0005-0000-0000-00002A070000}"/>
    <cellStyle name="_CBF KOTA HAKIM341_PIL LTS WEEK 38 (FULL)_LTS week26_LTS WEEK 41 Revised NZS" xfId="1836" xr:uid="{00000000-0005-0000-0000-00002B070000}"/>
    <cellStyle name="_CBF KOTA HAKIM341_PIL LTS WEEK 38 (FULL)_MZS" xfId="1837" xr:uid="{00000000-0005-0000-0000-00002C070000}"/>
    <cellStyle name="_CBF KOTA HAKIM341_PIL LTS WEEK 38 (FULL)_PIL LTS WEEK 01 (full)" xfId="1838" xr:uid="{00000000-0005-0000-0000-00002D070000}"/>
    <cellStyle name="_CBF KOTA HAKIM341_PIL LTS WEEK 38 (FULL)_PIL LTS WEEK 01 (full)_ky services" xfId="1839" xr:uid="{00000000-0005-0000-0000-00002E070000}"/>
    <cellStyle name="_CBF KOTA HAKIM341_PIL LTS WEEK 38 (FULL)_PIL LTS WEEK 01 (full)_LTS week 34" xfId="1840" xr:uid="{00000000-0005-0000-0000-00002F070000}"/>
    <cellStyle name="_CBF KOTA HAKIM341_PIL LTS WEEK 38 (FULL)_PIL LTS WEEK 01 (full)_LTS week 34_CCS LTS" xfId="1841" xr:uid="{00000000-0005-0000-0000-000030070000}"/>
    <cellStyle name="_CBF KOTA HAKIM341_PIL LTS WEEK 38 (FULL)_PIL LTS WEEK 01 (full)_LTS week 34_LTS WEEK 41 Revised NZS" xfId="1842" xr:uid="{00000000-0005-0000-0000-000031070000}"/>
    <cellStyle name="_CBF KOTA HAKIM341_PIL LTS WEEK 38 (FULL)_PIL LTS WEEK 01 (full)_LTS week 34_LTS wk44" xfId="1843" xr:uid="{00000000-0005-0000-0000-000032070000}"/>
    <cellStyle name="_CBF KOTA HAKIM341_PIL LTS WEEK 38 (FULL)_PIL LTS WEEK 01 (full)_LTS week23" xfId="1844" xr:uid="{00000000-0005-0000-0000-000033070000}"/>
    <cellStyle name="_CBF KOTA HAKIM341_PIL LTS WEEK 38 (FULL)_PIL LTS WEEK 01 (full)_LTS week23_CCS LTS" xfId="1845" xr:uid="{00000000-0005-0000-0000-000034070000}"/>
    <cellStyle name="_CBF KOTA HAKIM341_PIL LTS WEEK 38 (FULL)_PIL LTS WEEK 01 (full)_LTS week23_LTS WEEK 41 Revised NZS" xfId="1846" xr:uid="{00000000-0005-0000-0000-000035070000}"/>
    <cellStyle name="_CBF KOTA HAKIM341_PIL LTS WEEK 38 (FULL)_PIL LTS WEEK 01 (full)_LTS week23_LTS wk44" xfId="1847" xr:uid="{00000000-0005-0000-0000-000036070000}"/>
    <cellStyle name="_CBF KOTA HAKIM341_PIL LTS WEEK 38 (FULL)_PIL LTS WEEK 01 (full)_LTS week23_PIL LTS WEEK 35" xfId="1848" xr:uid="{00000000-0005-0000-0000-000037070000}"/>
    <cellStyle name="_CBF KOTA HAKIM341_PIL LTS WEEK 38 (FULL)_PIL LTS WEEK 01 (full)_LTS week23_PIL LTS WEEK 35_CCS LTS" xfId="1849" xr:uid="{00000000-0005-0000-0000-000038070000}"/>
    <cellStyle name="_CBF KOTA HAKIM341_PIL LTS WEEK 38 (FULL)_PIL LTS WEEK 01 (full)_LTS week23_PIL LTS WEEK 35_LTS WEEK 41 Revised NZS" xfId="1850" xr:uid="{00000000-0005-0000-0000-000039070000}"/>
    <cellStyle name="_CBF KOTA HAKIM341_PIL LTS WEEK 38 (FULL)_PIL LTS WEEK 01 (full)_LTS week26" xfId="1851" xr:uid="{00000000-0005-0000-0000-00003A070000}"/>
    <cellStyle name="_CBF KOTA HAKIM341_PIL LTS WEEK 38 (FULL)_PIL LTS WEEK 01 (full)_LTS week26_CCS LTS" xfId="1852" xr:uid="{00000000-0005-0000-0000-00003B070000}"/>
    <cellStyle name="_CBF KOTA HAKIM341_PIL LTS WEEK 38 (FULL)_PIL LTS WEEK 01 (full)_LTS week26_LTS WEEK 41 Revised NZS" xfId="1853" xr:uid="{00000000-0005-0000-0000-00003C070000}"/>
    <cellStyle name="_CBF KOTA HAKIM341_PIL LTS WEEK 38 (FULL)_PIL LTS WEEK 01 (full)_MZS" xfId="1854" xr:uid="{00000000-0005-0000-0000-00003D070000}"/>
    <cellStyle name="_CBF KOTA HAKIM341_PIL LTS WEEK 38 (FULL)_PIL LTS WEEK 01 (full)_PIL LTS WEEK 04" xfId="1855" xr:uid="{00000000-0005-0000-0000-00003E070000}"/>
    <cellStyle name="_CBF KOTA HAKIM341_PIL LTS WEEK 38 (FULL)_PIL LTS WEEK 01 (full)_PIL LTS WEEK 12 (yudhi version)" xfId="1856" xr:uid="{00000000-0005-0000-0000-00003F070000}"/>
    <cellStyle name="_CBF KOTA HAKIM341_PIL LTS WEEK 38 (FULL)_PIL LTS WEEK 01 (full)_PIL LTS WEEK 21 (yudhi version) Revised" xfId="1857" xr:uid="{00000000-0005-0000-0000-000040070000}"/>
    <cellStyle name="_CBF KOTA HAKIM341_PIL LTS WEEK 38 (FULL)_PIL LTS WEEK 01 (full)_PIL LTS WEEK 23 (UD)" xfId="1858" xr:uid="{00000000-0005-0000-0000-000041070000}"/>
    <cellStyle name="_CBF KOTA HAKIM341_PIL LTS WEEK 38 (FULL)_PIL LTS WEEK 01 (full)_PIL LTS WEEK 23 (UD)_CCS LTS" xfId="1859" xr:uid="{00000000-0005-0000-0000-000042070000}"/>
    <cellStyle name="_CBF KOTA HAKIM341_PIL LTS WEEK 38 (FULL)_PIL LTS WEEK 01 (full)_PIL LTS WEEK 23 (UD)_LTS WEEK 41 Revised NZS" xfId="1860" xr:uid="{00000000-0005-0000-0000-000043070000}"/>
    <cellStyle name="_CBF KOTA HAKIM341_PIL LTS WEEK 38 (FULL)_PIL LTS WEEK 01 (full)_PIL LTS WEEK 23 (UD)_LTS wk44" xfId="1861" xr:uid="{00000000-0005-0000-0000-000044070000}"/>
    <cellStyle name="_CBF KOTA HAKIM341_PIL LTS WEEK 38 (FULL)_PIL LTS WEEK 01 (full)_PIL LTS WEEK 23 (UD)_PIL LTS WEEK 35" xfId="1862" xr:uid="{00000000-0005-0000-0000-000045070000}"/>
    <cellStyle name="_CBF KOTA HAKIM341_PIL LTS WEEK 38 (FULL)_PIL LTS WEEK 01 (full)_PIL LTS WEEK 23 (UD)_PIL LTS WEEK 35_CCS LTS" xfId="1863" xr:uid="{00000000-0005-0000-0000-000046070000}"/>
    <cellStyle name="_CBF KOTA HAKIM341_PIL LTS WEEK 38 (FULL)_PIL LTS WEEK 01 (full)_PIL LTS WEEK 23 (UD)_PIL LTS WEEK 35_LTS WEEK 41 Revised NZS" xfId="1864" xr:uid="{00000000-0005-0000-0000-000047070000}"/>
    <cellStyle name="_CBF KOTA HAKIM341_PIL LTS WEEK 38 (FULL)_PIL LTS WEEK 01 (full)_RED SEA WEEK 13-14" xfId="1865" xr:uid="{00000000-0005-0000-0000-000048070000}"/>
    <cellStyle name="_CBF KOTA HAKIM341_PIL LTS WEEK 38 (FULL)_PIL LTS WEEK 01 (full)_RED SEA WEEK 21-14" xfId="1866" xr:uid="{00000000-0005-0000-0000-000049070000}"/>
    <cellStyle name="_CBF KOTA HAKIM341_PIL LTS WEEK 38 (FULL)_PIL LTS WEEK 01 (full)_RGS REV" xfId="1867" xr:uid="{00000000-0005-0000-0000-00004A070000}"/>
    <cellStyle name="_CBF KOTA HAKIM341_PIL LTS WEEK 38 (FULL)_PIL LTS WEEK 04" xfId="1868" xr:uid="{00000000-0005-0000-0000-00004B070000}"/>
    <cellStyle name="_CBF KOTA HAKIM341_PIL LTS WEEK 38 (FULL)_PIL LTS WEEK 12 (yudhi version)" xfId="1869" xr:uid="{00000000-0005-0000-0000-00004C070000}"/>
    <cellStyle name="_CBF KOTA HAKIM341_PIL LTS WEEK 38 (FULL)_PIL LTS WEEK 21 (yudhi version) Revised" xfId="1870" xr:uid="{00000000-0005-0000-0000-00004D070000}"/>
    <cellStyle name="_CBF KOTA HAKIM341_PIL LTS WEEK 38 (FULL)_PIL LTS WEEK 23 (UD)" xfId="1871" xr:uid="{00000000-0005-0000-0000-00004E070000}"/>
    <cellStyle name="_CBF KOTA HAKIM341_PIL LTS WEEK 38 (FULL)_PIL LTS WEEK 23 (UD)_CCS LTS" xfId="1872" xr:uid="{00000000-0005-0000-0000-00004F070000}"/>
    <cellStyle name="_CBF KOTA HAKIM341_PIL LTS WEEK 38 (FULL)_PIL LTS WEEK 23 (UD)_LTS WEEK 41 Revised NZS" xfId="1873" xr:uid="{00000000-0005-0000-0000-000050070000}"/>
    <cellStyle name="_CBF KOTA HAKIM341_PIL LTS WEEK 38 (FULL)_PIL LTS WEEK 23 (UD)_LTS wk44" xfId="1874" xr:uid="{00000000-0005-0000-0000-000051070000}"/>
    <cellStyle name="_CBF KOTA HAKIM341_PIL LTS WEEK 38 (FULL)_PIL LTS WEEK 23 (UD)_PIL LTS WEEK 35" xfId="1875" xr:uid="{00000000-0005-0000-0000-000052070000}"/>
    <cellStyle name="_CBF KOTA HAKIM341_PIL LTS WEEK 38 (FULL)_PIL LTS WEEK 23 (UD)_PIL LTS WEEK 35_CCS LTS" xfId="1876" xr:uid="{00000000-0005-0000-0000-000053070000}"/>
    <cellStyle name="_CBF KOTA HAKIM341_PIL LTS WEEK 38 (FULL)_PIL LTS WEEK 23 (UD)_PIL LTS WEEK 35_LTS WEEK 41 Revised NZS" xfId="1877" xr:uid="{00000000-0005-0000-0000-000054070000}"/>
    <cellStyle name="_CBF KOTA HAKIM341_PIL LTS WEEK 38 (FULL)_RED SEA WEEK 01-14" xfId="1878" xr:uid="{00000000-0005-0000-0000-000055070000}"/>
    <cellStyle name="_CBF KOTA HAKIM341_PIL LTS WEEK 38 (FULL)_RED SEA WEEK 01-14_ky services" xfId="1879" xr:uid="{00000000-0005-0000-0000-000056070000}"/>
    <cellStyle name="_CBF KOTA HAKIM341_PIL LTS WEEK 38 (FULL)_RED SEA WEEK 01-14_LTS week 34" xfId="1880" xr:uid="{00000000-0005-0000-0000-000057070000}"/>
    <cellStyle name="_CBF KOTA HAKIM341_PIL LTS WEEK 38 (FULL)_RED SEA WEEK 01-14_LTS week 34_CCS LTS" xfId="1881" xr:uid="{00000000-0005-0000-0000-000058070000}"/>
    <cellStyle name="_CBF KOTA HAKIM341_PIL LTS WEEK 38 (FULL)_RED SEA WEEK 01-14_LTS week 34_LTS WEEK 41 Revised NZS" xfId="1882" xr:uid="{00000000-0005-0000-0000-000059070000}"/>
    <cellStyle name="_CBF KOTA HAKIM341_PIL LTS WEEK 38 (FULL)_RED SEA WEEK 01-14_LTS week23" xfId="1883" xr:uid="{00000000-0005-0000-0000-00005A070000}"/>
    <cellStyle name="_CBF KOTA HAKIM341_PIL LTS WEEK 38 (FULL)_RED SEA WEEK 01-14_LTS week23_CCS LTS" xfId="1884" xr:uid="{00000000-0005-0000-0000-00005B070000}"/>
    <cellStyle name="_CBF KOTA HAKIM341_PIL LTS WEEK 38 (FULL)_RED SEA WEEK 01-14_LTS week23_LTS WEEK 41 Revised NZS" xfId="1885" xr:uid="{00000000-0005-0000-0000-00005C070000}"/>
    <cellStyle name="_CBF KOTA HAKIM341_PIL LTS WEEK 38 (FULL)_RED SEA WEEK 01-14_LTS week26" xfId="1886" xr:uid="{00000000-0005-0000-0000-00005D070000}"/>
    <cellStyle name="_CBF KOTA HAKIM341_PIL LTS WEEK 38 (FULL)_RED SEA WEEK 01-14_LTS week26_CCS LTS" xfId="1887" xr:uid="{00000000-0005-0000-0000-00005E070000}"/>
    <cellStyle name="_CBF KOTA HAKIM341_PIL LTS WEEK 38 (FULL)_RED SEA WEEK 01-14_LTS week26_LTS WEEK 41 Revised NZS" xfId="1888" xr:uid="{00000000-0005-0000-0000-00005F070000}"/>
    <cellStyle name="_CBF KOTA HAKIM341_PIL LTS WEEK 38 (FULL)_RED SEA WEEK 01-14_MZS" xfId="1889" xr:uid="{00000000-0005-0000-0000-000060070000}"/>
    <cellStyle name="_CBF KOTA HAKIM341_PIL LTS WEEK 38 (FULL)_RED SEA WEEK 01-14_PIL LTS WEEK 04" xfId="1890" xr:uid="{00000000-0005-0000-0000-000061070000}"/>
    <cellStyle name="_CBF KOTA HAKIM341_PIL LTS WEEK 38 (FULL)_RED SEA WEEK 01-14_PIL LTS WEEK 12 (yudhi version)" xfId="1891" xr:uid="{00000000-0005-0000-0000-000062070000}"/>
    <cellStyle name="_CBF KOTA HAKIM341_PIL LTS WEEK 38 (FULL)_RED SEA WEEK 01-14_PIL LTS WEEK 21 (yudhi version) Revised" xfId="1892" xr:uid="{00000000-0005-0000-0000-000063070000}"/>
    <cellStyle name="_CBF KOTA HAKIM341_PIL LTS WEEK 38 (FULL)_RED SEA WEEK 01-14_PIL LTS WEEK 23 (UD)" xfId="1893" xr:uid="{00000000-0005-0000-0000-000064070000}"/>
    <cellStyle name="_CBF KOTA HAKIM341_PIL LTS WEEK 38 (FULL)_RED SEA WEEK 01-14_PIL LTS WEEK 23 (UD)_CCS LTS" xfId="1894" xr:uid="{00000000-0005-0000-0000-000065070000}"/>
    <cellStyle name="_CBF KOTA HAKIM341_PIL LTS WEEK 38 (FULL)_RED SEA WEEK 01-14_PIL LTS WEEK 23 (UD)_LTS WEEK 41 Revised NZS" xfId="1895" xr:uid="{00000000-0005-0000-0000-000066070000}"/>
    <cellStyle name="_CBF KOTA HAKIM341_PIL LTS WEEK 38 (FULL)_RED SEA WEEK 01-14_RED SEA WEEK 13-14" xfId="1896" xr:uid="{00000000-0005-0000-0000-000067070000}"/>
    <cellStyle name="_CBF KOTA HAKIM341_PIL LTS WEEK 38 (FULL)_RED SEA WEEK 01-14_RED SEA WEEK 21-14" xfId="1897" xr:uid="{00000000-0005-0000-0000-000068070000}"/>
    <cellStyle name="_CBF KOTA HAKIM341_PIL LTS WEEK 38 (FULL)_RED SEA WEEK 01-14_RGS REV" xfId="1898" xr:uid="{00000000-0005-0000-0000-000069070000}"/>
    <cellStyle name="_CBF KOTA HAKIM341_PIL LTS WEEK 38 (FULL)_RED SEA WEEK 04-14" xfId="1899" xr:uid="{00000000-0005-0000-0000-00006A070000}"/>
    <cellStyle name="_CBF KOTA HAKIM341_PIL LTS WEEK 38 (FULL)_RED SEA WEEK 04-14_ky services" xfId="1900" xr:uid="{00000000-0005-0000-0000-00006B070000}"/>
    <cellStyle name="_CBF KOTA HAKIM341_PIL LTS WEEK 38 (FULL)_RED SEA WEEK 04-14_LTS week 34" xfId="1901" xr:uid="{00000000-0005-0000-0000-00006C070000}"/>
    <cellStyle name="_CBF KOTA HAKIM341_PIL LTS WEEK 38 (FULL)_RED SEA WEEK 04-14_LTS week 34_CCS LTS" xfId="1902" xr:uid="{00000000-0005-0000-0000-00006D070000}"/>
    <cellStyle name="_CBF KOTA HAKIM341_PIL LTS WEEK 38 (FULL)_RED SEA WEEK 04-14_LTS week 34_LTS WEEK 41 Revised NZS" xfId="1903" xr:uid="{00000000-0005-0000-0000-00006E070000}"/>
    <cellStyle name="_CBF KOTA HAKIM341_PIL LTS WEEK 38 (FULL)_RED SEA WEEK 04-14_LTS week23" xfId="1904" xr:uid="{00000000-0005-0000-0000-00006F070000}"/>
    <cellStyle name="_CBF KOTA HAKIM341_PIL LTS WEEK 38 (FULL)_RED SEA WEEK 04-14_LTS week23_CCS LTS" xfId="1905" xr:uid="{00000000-0005-0000-0000-000070070000}"/>
    <cellStyle name="_CBF KOTA HAKIM341_PIL LTS WEEK 38 (FULL)_RED SEA WEEK 04-14_LTS week23_LTS WEEK 41 Revised NZS" xfId="1906" xr:uid="{00000000-0005-0000-0000-000071070000}"/>
    <cellStyle name="_CBF KOTA HAKIM341_PIL LTS WEEK 38 (FULL)_RED SEA WEEK 04-14_LTS week26" xfId="1907" xr:uid="{00000000-0005-0000-0000-000072070000}"/>
    <cellStyle name="_CBF KOTA HAKIM341_PIL LTS WEEK 38 (FULL)_RED SEA WEEK 04-14_LTS week26_CCS LTS" xfId="1908" xr:uid="{00000000-0005-0000-0000-000073070000}"/>
    <cellStyle name="_CBF KOTA HAKIM341_PIL LTS WEEK 38 (FULL)_RED SEA WEEK 04-14_LTS week26_LTS WEEK 41 Revised NZS" xfId="1909" xr:uid="{00000000-0005-0000-0000-000074070000}"/>
    <cellStyle name="_CBF KOTA HAKIM341_PIL LTS WEEK 38 (FULL)_RED SEA WEEK 04-14_PIL LTS WEEK 21 (yudhi version) Revised" xfId="1910" xr:uid="{00000000-0005-0000-0000-000075070000}"/>
    <cellStyle name="_CBF KOTA HAKIM341_PIL LTS WEEK 38 (FULL)_RED SEA WEEK 04-14_PIL LTS WEEK 23 (UD)" xfId="1911" xr:uid="{00000000-0005-0000-0000-000076070000}"/>
    <cellStyle name="_CBF KOTA HAKIM341_PIL LTS WEEK 38 (FULL)_RED SEA WEEK 04-14_PIL LTS WEEK 23 (UD)_CCS LTS" xfId="1912" xr:uid="{00000000-0005-0000-0000-000077070000}"/>
    <cellStyle name="_CBF KOTA HAKIM341_PIL LTS WEEK 38 (FULL)_RED SEA WEEK 04-14_PIL LTS WEEK 23 (UD)_LTS WEEK 41 Revised NZS" xfId="1913" xr:uid="{00000000-0005-0000-0000-000078070000}"/>
    <cellStyle name="_CBF KOTA HAKIM341_PIL LTS WEEK 38 (FULL)_RED SEA WEEK 04-14_RED SEA WEEK 13-14" xfId="1914" xr:uid="{00000000-0005-0000-0000-000079070000}"/>
    <cellStyle name="_CBF KOTA HAKIM341_PIL LTS WEEK 38 (FULL)_RED SEA WEEK 04-14_RED SEA WEEK 21-14" xfId="1915" xr:uid="{00000000-0005-0000-0000-00007A070000}"/>
    <cellStyle name="_CBF KOTA HAKIM341_PIL LTS WEEK 38 (FULL)_RED SEA WEEK 13-14" xfId="1916" xr:uid="{00000000-0005-0000-0000-00007B070000}"/>
    <cellStyle name="_CBF KOTA HAKIM341_PIL LTS WEEK 38 (FULL)_RED SEA WEEK 21-14" xfId="1917" xr:uid="{00000000-0005-0000-0000-00007C070000}"/>
    <cellStyle name="_CBF KOTA HAKIM341_PIL LTS WEEK 38 (FULL)_RED SEA WEEK 45" xfId="1918" xr:uid="{00000000-0005-0000-0000-00007D070000}"/>
    <cellStyle name="_CBF KOTA HAKIM341_PIL LTS WEEK 38 (FULL)_RED SEA WEEK 45_ky services" xfId="1919" xr:uid="{00000000-0005-0000-0000-00007E070000}"/>
    <cellStyle name="_CBF KOTA HAKIM341_PIL LTS WEEK 38 (FULL)_RED SEA WEEK 45_LTS week 34" xfId="1920" xr:uid="{00000000-0005-0000-0000-00007F070000}"/>
    <cellStyle name="_CBF KOTA HAKIM341_PIL LTS WEEK 38 (FULL)_RED SEA WEEK 45_LTS week 34_CCS LTS" xfId="1921" xr:uid="{00000000-0005-0000-0000-000080070000}"/>
    <cellStyle name="_CBF KOTA HAKIM341_PIL LTS WEEK 38 (FULL)_RED SEA WEEK 45_LTS week 34_LTS WEEK 41 Revised NZS" xfId="1922" xr:uid="{00000000-0005-0000-0000-000081070000}"/>
    <cellStyle name="_CBF KOTA HAKIM341_PIL LTS WEEK 38 (FULL)_RED SEA WEEK 45_LTS week23" xfId="1923" xr:uid="{00000000-0005-0000-0000-000082070000}"/>
    <cellStyle name="_CBF KOTA HAKIM341_PIL LTS WEEK 38 (FULL)_RED SEA WEEK 45_LTS week23_CCS LTS" xfId="1924" xr:uid="{00000000-0005-0000-0000-000083070000}"/>
    <cellStyle name="_CBF KOTA HAKIM341_PIL LTS WEEK 38 (FULL)_RED SEA WEEK 45_LTS week23_LTS WEEK 41 Revised NZS" xfId="1925" xr:uid="{00000000-0005-0000-0000-000084070000}"/>
    <cellStyle name="_CBF KOTA HAKIM341_PIL LTS WEEK 38 (FULL)_RED SEA WEEK 45_LTS week26" xfId="1926" xr:uid="{00000000-0005-0000-0000-000085070000}"/>
    <cellStyle name="_CBF KOTA HAKIM341_PIL LTS WEEK 38 (FULL)_RED SEA WEEK 45_LTS week26_CCS LTS" xfId="1927" xr:uid="{00000000-0005-0000-0000-000086070000}"/>
    <cellStyle name="_CBF KOTA HAKIM341_PIL LTS WEEK 38 (FULL)_RED SEA WEEK 45_LTS week26_LTS WEEK 41 Revised NZS" xfId="1928" xr:uid="{00000000-0005-0000-0000-000087070000}"/>
    <cellStyle name="_CBF KOTA HAKIM341_PIL LTS WEEK 38 (FULL)_RED SEA WEEK 45_MZS" xfId="1929" xr:uid="{00000000-0005-0000-0000-000088070000}"/>
    <cellStyle name="_CBF KOTA HAKIM341_PIL LTS WEEK 38 (FULL)_RED SEA WEEK 45_PIL LTS WEEK 04" xfId="1930" xr:uid="{00000000-0005-0000-0000-000089070000}"/>
    <cellStyle name="_CBF KOTA HAKIM341_PIL LTS WEEK 38 (FULL)_RED SEA WEEK 45_PIL LTS WEEK 12 (yudhi version)" xfId="1931" xr:uid="{00000000-0005-0000-0000-00008A070000}"/>
    <cellStyle name="_CBF KOTA HAKIM341_PIL LTS WEEK 38 (FULL)_RED SEA WEEK 45_PIL LTS WEEK 21 (yudhi version) Revised" xfId="1932" xr:uid="{00000000-0005-0000-0000-00008B070000}"/>
    <cellStyle name="_CBF KOTA HAKIM341_PIL LTS WEEK 38 (FULL)_RED SEA WEEK 45_PIL LTS WEEK 23 (UD)" xfId="1933" xr:uid="{00000000-0005-0000-0000-00008C070000}"/>
    <cellStyle name="_CBF KOTA HAKIM341_PIL LTS WEEK 38 (FULL)_RED SEA WEEK 45_PIL LTS WEEK 23 (UD)_CCS LTS" xfId="1934" xr:uid="{00000000-0005-0000-0000-00008D070000}"/>
    <cellStyle name="_CBF KOTA HAKIM341_PIL LTS WEEK 38 (FULL)_RED SEA WEEK 45_PIL LTS WEEK 23 (UD)_LTS WEEK 41 Revised NZS" xfId="1935" xr:uid="{00000000-0005-0000-0000-00008E070000}"/>
    <cellStyle name="_CBF KOTA HAKIM341_PIL LTS WEEK 38 (FULL)_RED SEA WEEK 45_RED SEA WEEK 13-14" xfId="1936" xr:uid="{00000000-0005-0000-0000-00008F070000}"/>
    <cellStyle name="_CBF KOTA HAKIM341_PIL LTS WEEK 38 (FULL)_RED SEA WEEK 45_RED SEA WEEK 21-14" xfId="1937" xr:uid="{00000000-0005-0000-0000-000090070000}"/>
    <cellStyle name="_CBF KOTA HAKIM341_PIL LTS WEEK 38 (FULL)_RED SEA WEEK 45_RGS REV" xfId="1938" xr:uid="{00000000-0005-0000-0000-000091070000}"/>
    <cellStyle name="_CBF KOTA HAKIM341_PIL LTS WEEK 38 (FULL)_RED SEA WEEK 46" xfId="1939" xr:uid="{00000000-0005-0000-0000-000092070000}"/>
    <cellStyle name="_CBF KOTA HAKIM341_PIL LTS WEEK 38 (FULL)_RED SEA WEEK 46_ky services" xfId="1940" xr:uid="{00000000-0005-0000-0000-000093070000}"/>
    <cellStyle name="_CBF KOTA HAKIM341_PIL LTS WEEK 38 (FULL)_RED SEA WEEK 46_LTS week 34" xfId="1941" xr:uid="{00000000-0005-0000-0000-000094070000}"/>
    <cellStyle name="_CBF KOTA HAKIM341_PIL LTS WEEK 38 (FULL)_RED SEA WEEK 46_LTS week 34_CCS LTS" xfId="1942" xr:uid="{00000000-0005-0000-0000-000095070000}"/>
    <cellStyle name="_CBF KOTA HAKIM341_PIL LTS WEEK 38 (FULL)_RED SEA WEEK 46_LTS week 34_LTS WEEK 41 Revised NZS" xfId="1943" xr:uid="{00000000-0005-0000-0000-000096070000}"/>
    <cellStyle name="_CBF KOTA HAKIM341_PIL LTS WEEK 38 (FULL)_RED SEA WEEK 46_LTS week23" xfId="1944" xr:uid="{00000000-0005-0000-0000-000097070000}"/>
    <cellStyle name="_CBF KOTA HAKIM341_PIL LTS WEEK 38 (FULL)_RED SEA WEEK 46_LTS week23_CCS LTS" xfId="1945" xr:uid="{00000000-0005-0000-0000-000098070000}"/>
    <cellStyle name="_CBF KOTA HAKIM341_PIL LTS WEEK 38 (FULL)_RED SEA WEEK 46_LTS week23_LTS WEEK 41 Revised NZS" xfId="1946" xr:uid="{00000000-0005-0000-0000-000099070000}"/>
    <cellStyle name="_CBF KOTA HAKIM341_PIL LTS WEEK 38 (FULL)_RED SEA WEEK 46_LTS week26" xfId="1947" xr:uid="{00000000-0005-0000-0000-00009A070000}"/>
    <cellStyle name="_CBF KOTA HAKIM341_PIL LTS WEEK 38 (FULL)_RED SEA WEEK 46_LTS week26_CCS LTS" xfId="1948" xr:uid="{00000000-0005-0000-0000-00009B070000}"/>
    <cellStyle name="_CBF KOTA HAKIM341_PIL LTS WEEK 38 (FULL)_RED SEA WEEK 46_LTS week26_LTS WEEK 41 Revised NZS" xfId="1949" xr:uid="{00000000-0005-0000-0000-00009C070000}"/>
    <cellStyle name="_CBF KOTA HAKIM341_PIL LTS WEEK 38 (FULL)_RED SEA WEEK 46_MZS" xfId="1950" xr:uid="{00000000-0005-0000-0000-00009D070000}"/>
    <cellStyle name="_CBF KOTA HAKIM341_PIL LTS WEEK 38 (FULL)_RED SEA WEEK 46_PIL LTS WEEK 04" xfId="1951" xr:uid="{00000000-0005-0000-0000-00009E070000}"/>
    <cellStyle name="_CBF KOTA HAKIM341_PIL LTS WEEK 38 (FULL)_RED SEA WEEK 46_PIL LTS WEEK 12 (yudhi version)" xfId="1952" xr:uid="{00000000-0005-0000-0000-00009F070000}"/>
    <cellStyle name="_CBF KOTA HAKIM341_PIL LTS WEEK 38 (FULL)_RED SEA WEEK 46_PIL LTS WEEK 21 (yudhi version) Revised" xfId="1953" xr:uid="{00000000-0005-0000-0000-0000A0070000}"/>
    <cellStyle name="_CBF KOTA HAKIM341_PIL LTS WEEK 38 (FULL)_RED SEA WEEK 46_PIL LTS WEEK 23 (UD)" xfId="1954" xr:uid="{00000000-0005-0000-0000-0000A1070000}"/>
    <cellStyle name="_CBF KOTA HAKIM341_PIL LTS WEEK 38 (FULL)_RED SEA WEEK 46_PIL LTS WEEK 23 (UD)_CCS LTS" xfId="1955" xr:uid="{00000000-0005-0000-0000-0000A2070000}"/>
    <cellStyle name="_CBF KOTA HAKIM341_PIL LTS WEEK 38 (FULL)_RED SEA WEEK 46_PIL LTS WEEK 23 (UD)_LTS WEEK 41 Revised NZS" xfId="1956" xr:uid="{00000000-0005-0000-0000-0000A3070000}"/>
    <cellStyle name="_CBF KOTA HAKIM341_PIL LTS WEEK 38 (FULL)_RED SEA WEEK 46_RED SEA WEEK 13-14" xfId="1957" xr:uid="{00000000-0005-0000-0000-0000A4070000}"/>
    <cellStyle name="_CBF KOTA HAKIM341_PIL LTS WEEK 38 (FULL)_RED SEA WEEK 46_RED SEA WEEK 21-14" xfId="1958" xr:uid="{00000000-0005-0000-0000-0000A5070000}"/>
    <cellStyle name="_CBF KOTA HAKIM341_PIL LTS WEEK 38 (FULL)_RED SEA WEEK 46_RGS REV" xfId="1959" xr:uid="{00000000-0005-0000-0000-0000A6070000}"/>
    <cellStyle name="_CBF KOTA HAKIM341_PIL LTS WEEK 38 (FULL)_RED SEA WEEK 51" xfId="1960" xr:uid="{00000000-0005-0000-0000-0000A7070000}"/>
    <cellStyle name="_CBF KOTA HAKIM341_PIL LTS WEEK 38 (FULL)_RED SEA WEEK 51_ky services" xfId="1961" xr:uid="{00000000-0005-0000-0000-0000A8070000}"/>
    <cellStyle name="_CBF KOTA HAKIM341_PIL LTS WEEK 38 (FULL)_RED SEA WEEK 51_LTS week 34" xfId="1962" xr:uid="{00000000-0005-0000-0000-0000A9070000}"/>
    <cellStyle name="_CBF KOTA HAKIM341_PIL LTS WEEK 38 (FULL)_RED SEA WEEK 51_LTS week 34_CCS LTS" xfId="1963" xr:uid="{00000000-0005-0000-0000-0000AA070000}"/>
    <cellStyle name="_CBF KOTA HAKIM341_PIL LTS WEEK 38 (FULL)_RED SEA WEEK 51_LTS week 34_LTS WEEK 41 Revised NZS" xfId="1964" xr:uid="{00000000-0005-0000-0000-0000AB070000}"/>
    <cellStyle name="_CBF KOTA HAKIM341_PIL LTS WEEK 38 (FULL)_RED SEA WEEK 51_LTS week23" xfId="1965" xr:uid="{00000000-0005-0000-0000-0000AC070000}"/>
    <cellStyle name="_CBF KOTA HAKIM341_PIL LTS WEEK 38 (FULL)_RED SEA WEEK 51_LTS week23_CCS LTS" xfId="1966" xr:uid="{00000000-0005-0000-0000-0000AD070000}"/>
    <cellStyle name="_CBF KOTA HAKIM341_PIL LTS WEEK 38 (FULL)_RED SEA WEEK 51_LTS week23_LTS WEEK 41 Revised NZS" xfId="1967" xr:uid="{00000000-0005-0000-0000-0000AE070000}"/>
    <cellStyle name="_CBF KOTA HAKIM341_PIL LTS WEEK 38 (FULL)_RED SEA WEEK 51_LTS week26" xfId="1968" xr:uid="{00000000-0005-0000-0000-0000AF070000}"/>
    <cellStyle name="_CBF KOTA HAKIM341_PIL LTS WEEK 38 (FULL)_RED SEA WEEK 51_LTS week26_CCS LTS" xfId="1969" xr:uid="{00000000-0005-0000-0000-0000B0070000}"/>
    <cellStyle name="_CBF KOTA HAKIM341_PIL LTS WEEK 38 (FULL)_RED SEA WEEK 51_LTS week26_LTS WEEK 41 Revised NZS" xfId="1970" xr:uid="{00000000-0005-0000-0000-0000B1070000}"/>
    <cellStyle name="_CBF KOTA HAKIM341_PIL LTS WEEK 38 (FULL)_RED SEA WEEK 51_MZS" xfId="1971" xr:uid="{00000000-0005-0000-0000-0000B2070000}"/>
    <cellStyle name="_CBF KOTA HAKIM341_PIL LTS WEEK 38 (FULL)_RED SEA WEEK 51_PIL LTS WEEK 04" xfId="1972" xr:uid="{00000000-0005-0000-0000-0000B3070000}"/>
    <cellStyle name="_CBF KOTA HAKIM341_PIL LTS WEEK 38 (FULL)_RED SEA WEEK 51_PIL LTS WEEK 12 (yudhi version)" xfId="1973" xr:uid="{00000000-0005-0000-0000-0000B4070000}"/>
    <cellStyle name="_CBF KOTA HAKIM341_PIL LTS WEEK 38 (FULL)_RED SEA WEEK 51_PIL LTS WEEK 21 (yudhi version) Revised" xfId="1974" xr:uid="{00000000-0005-0000-0000-0000B5070000}"/>
    <cellStyle name="_CBF KOTA HAKIM341_PIL LTS WEEK 38 (FULL)_RED SEA WEEK 51_PIL LTS WEEK 23 (UD)" xfId="1975" xr:uid="{00000000-0005-0000-0000-0000B6070000}"/>
    <cellStyle name="_CBF KOTA HAKIM341_PIL LTS WEEK 38 (FULL)_RED SEA WEEK 51_PIL LTS WEEK 23 (UD)_CCS LTS" xfId="1976" xr:uid="{00000000-0005-0000-0000-0000B7070000}"/>
    <cellStyle name="_CBF KOTA HAKIM341_PIL LTS WEEK 38 (FULL)_RED SEA WEEK 51_PIL LTS WEEK 23 (UD)_LTS WEEK 41 Revised NZS" xfId="1977" xr:uid="{00000000-0005-0000-0000-0000B8070000}"/>
    <cellStyle name="_CBF KOTA HAKIM341_PIL LTS WEEK 38 (FULL)_RED SEA WEEK 51_RED SEA WEEK 13-14" xfId="1978" xr:uid="{00000000-0005-0000-0000-0000B9070000}"/>
    <cellStyle name="_CBF KOTA HAKIM341_PIL LTS WEEK 38 (FULL)_RED SEA WEEK 51_RED SEA WEEK 21-14" xfId="1979" xr:uid="{00000000-0005-0000-0000-0000BA070000}"/>
    <cellStyle name="_CBF KOTA HAKIM341_PIL LTS WEEK 38 (FULL)_RED SEA WEEK 51_RGS REV" xfId="1980" xr:uid="{00000000-0005-0000-0000-0000BB070000}"/>
    <cellStyle name="_CBF KOTA HAKIM341_PIL LTS WEEK 38 (FULL)_RGS REV" xfId="1981" xr:uid="{00000000-0005-0000-0000-0000BC070000}"/>
    <cellStyle name="_CBF KOTA HAKIM341_PIL LTS WEEK 38_ky services" xfId="1982" xr:uid="{00000000-0005-0000-0000-0000BD070000}"/>
    <cellStyle name="_CBF KOTA HAKIM341_PIL LTS WEEK 38_LTS week 34" xfId="1983" xr:uid="{00000000-0005-0000-0000-0000BE070000}"/>
    <cellStyle name="_CBF KOTA HAKIM341_PIL LTS WEEK 38_LTS week 34_CCS LTS" xfId="1984" xr:uid="{00000000-0005-0000-0000-0000BF070000}"/>
    <cellStyle name="_CBF KOTA HAKIM341_PIL LTS WEEK 38_LTS week 34_LTS WEEK 41 Revised NZS" xfId="1985" xr:uid="{00000000-0005-0000-0000-0000C0070000}"/>
    <cellStyle name="_CBF KOTA HAKIM341_PIL LTS WEEK 38_LTS week23" xfId="1986" xr:uid="{00000000-0005-0000-0000-0000C1070000}"/>
    <cellStyle name="_CBF KOTA HAKIM341_PIL LTS WEEK 38_LTS week23_CCS LTS" xfId="1987" xr:uid="{00000000-0005-0000-0000-0000C2070000}"/>
    <cellStyle name="_CBF KOTA HAKIM341_PIL LTS WEEK 38_LTS week23_LTS WEEK 41 Revised NZS" xfId="1988" xr:uid="{00000000-0005-0000-0000-0000C3070000}"/>
    <cellStyle name="_CBF KOTA HAKIM341_PIL LTS WEEK 38_LTS week26" xfId="1989" xr:uid="{00000000-0005-0000-0000-0000C4070000}"/>
    <cellStyle name="_CBF KOTA HAKIM341_PIL LTS WEEK 38_LTS week26_CCS LTS" xfId="1990" xr:uid="{00000000-0005-0000-0000-0000C5070000}"/>
    <cellStyle name="_CBF KOTA HAKIM341_PIL LTS WEEK 38_LTS week26_LTS WEEK 41 Revised NZS" xfId="1991" xr:uid="{00000000-0005-0000-0000-0000C6070000}"/>
    <cellStyle name="_CBF KOTA HAKIM341_PIL LTS WEEK 38_MZS" xfId="1992" xr:uid="{00000000-0005-0000-0000-0000C7070000}"/>
    <cellStyle name="_CBF KOTA HAKIM341_PIL LTS WEEK 38_PIL LTS WEEK 04" xfId="1993" xr:uid="{00000000-0005-0000-0000-0000C8070000}"/>
    <cellStyle name="_CBF KOTA HAKIM341_PIL LTS WEEK 38_PIL LTS WEEK 12 (yudhi version)" xfId="1994" xr:uid="{00000000-0005-0000-0000-0000C9070000}"/>
    <cellStyle name="_CBF KOTA HAKIM341_PIL LTS WEEK 38_PIL LTS WEEK 21 (yudhi version) Revised" xfId="1995" xr:uid="{00000000-0005-0000-0000-0000CA070000}"/>
    <cellStyle name="_CBF KOTA HAKIM341_PIL LTS WEEK 38_PIL LTS WEEK 23 (UD)" xfId="1996" xr:uid="{00000000-0005-0000-0000-0000CB070000}"/>
    <cellStyle name="_CBF KOTA HAKIM341_PIL LTS WEEK 38_PIL LTS WEEK 23 (UD)_CCS LTS" xfId="1997" xr:uid="{00000000-0005-0000-0000-0000CC070000}"/>
    <cellStyle name="_CBF KOTA HAKIM341_PIL LTS WEEK 38_PIL LTS WEEK 23 (UD)_LTS WEEK 41 Revised NZS" xfId="1998" xr:uid="{00000000-0005-0000-0000-0000CD070000}"/>
    <cellStyle name="_CBF KOTA HAKIM341_PIL LTS WEEK 38_RED SEA WEEK 13-14" xfId="1999" xr:uid="{00000000-0005-0000-0000-0000CE070000}"/>
    <cellStyle name="_CBF KOTA HAKIM341_PIL LTS WEEK 38_RED SEA WEEK 21-14" xfId="2000" xr:uid="{00000000-0005-0000-0000-0000CF070000}"/>
    <cellStyle name="_CBF KOTA HAKIM341_PIL LTS WEEK 38_RGS REV" xfId="2001" xr:uid="{00000000-0005-0000-0000-0000D0070000}"/>
    <cellStyle name="_CBF KOTA HAKIM341_PIL LTS WEEK 40" xfId="2002" xr:uid="{00000000-0005-0000-0000-0000D1070000}"/>
    <cellStyle name="_CBF KOTA HAKIM341_PIL LTS Week 46" xfId="2003" xr:uid="{00000000-0005-0000-0000-0000D2070000}"/>
    <cellStyle name="_CBF KOTA HAKIM341_PIL LTS WEEK 46 (COMPLETE)" xfId="2004" xr:uid="{00000000-0005-0000-0000-0000D3070000}"/>
    <cellStyle name="_CBF KOTA HAKIM341_PIL LTS WEEK 46 (COMPLETE)_ky services" xfId="2005" xr:uid="{00000000-0005-0000-0000-0000D4070000}"/>
    <cellStyle name="_CBF KOTA HAKIM341_PIL LTS WEEK 46 (COMPLETE)_LTS week 34" xfId="2006" xr:uid="{00000000-0005-0000-0000-0000D5070000}"/>
    <cellStyle name="_CBF KOTA HAKIM341_PIL LTS WEEK 46 (COMPLETE)_LTS week 34_CCS LTS" xfId="2007" xr:uid="{00000000-0005-0000-0000-0000D6070000}"/>
    <cellStyle name="_CBF KOTA HAKIM341_PIL LTS WEEK 46 (COMPLETE)_LTS week 34_LTS WEEK 41 Revised NZS" xfId="2008" xr:uid="{00000000-0005-0000-0000-0000D7070000}"/>
    <cellStyle name="_CBF KOTA HAKIM341_PIL LTS WEEK 46 (COMPLETE)_LTS week 34_LTS wk44" xfId="2009" xr:uid="{00000000-0005-0000-0000-0000D8070000}"/>
    <cellStyle name="_CBF KOTA HAKIM341_PIL LTS WEEK 46 (COMPLETE)_LTS week23" xfId="2010" xr:uid="{00000000-0005-0000-0000-0000D9070000}"/>
    <cellStyle name="_CBF KOTA HAKIM341_PIL LTS WEEK 46 (COMPLETE)_LTS week23_CCS LTS" xfId="2011" xr:uid="{00000000-0005-0000-0000-0000DA070000}"/>
    <cellStyle name="_CBF KOTA HAKIM341_PIL LTS WEEK 46 (COMPLETE)_LTS week23_LTS WEEK 41 Revised NZS" xfId="2012" xr:uid="{00000000-0005-0000-0000-0000DB070000}"/>
    <cellStyle name="_CBF KOTA HAKIM341_PIL LTS WEEK 46 (COMPLETE)_LTS week23_LTS wk44" xfId="2013" xr:uid="{00000000-0005-0000-0000-0000DC070000}"/>
    <cellStyle name="_CBF KOTA HAKIM341_PIL LTS WEEK 46 (COMPLETE)_LTS week23_PIL LTS WEEK 35" xfId="2014" xr:uid="{00000000-0005-0000-0000-0000DD070000}"/>
    <cellStyle name="_CBF KOTA HAKIM341_PIL LTS WEEK 46 (COMPLETE)_LTS week23_PIL LTS WEEK 35_CCS LTS" xfId="2015" xr:uid="{00000000-0005-0000-0000-0000DE070000}"/>
    <cellStyle name="_CBF KOTA HAKIM341_PIL LTS WEEK 46 (COMPLETE)_LTS week23_PIL LTS WEEK 35_LTS WEEK 41 Revised NZS" xfId="2016" xr:uid="{00000000-0005-0000-0000-0000DF070000}"/>
    <cellStyle name="_CBF KOTA HAKIM341_PIL LTS WEEK 46 (COMPLETE)_LTS week26" xfId="2017" xr:uid="{00000000-0005-0000-0000-0000E0070000}"/>
    <cellStyle name="_CBF KOTA HAKIM341_PIL LTS WEEK 46 (COMPLETE)_LTS week26_CCS LTS" xfId="2018" xr:uid="{00000000-0005-0000-0000-0000E1070000}"/>
    <cellStyle name="_CBF KOTA HAKIM341_PIL LTS WEEK 46 (COMPLETE)_LTS week26_LTS WEEK 41 Revised NZS" xfId="2019" xr:uid="{00000000-0005-0000-0000-0000E2070000}"/>
    <cellStyle name="_CBF KOTA HAKIM341_PIL LTS WEEK 46 (COMPLETE)_MZS" xfId="2020" xr:uid="{00000000-0005-0000-0000-0000E3070000}"/>
    <cellStyle name="_CBF KOTA HAKIM341_PIL LTS WEEK 46 (COMPLETE)_PIL LTS WEEK 04" xfId="2021" xr:uid="{00000000-0005-0000-0000-0000E4070000}"/>
    <cellStyle name="_CBF KOTA HAKIM341_PIL LTS WEEK 46 (COMPLETE)_PIL LTS WEEK 12 (yudhi version)" xfId="2022" xr:uid="{00000000-0005-0000-0000-0000E5070000}"/>
    <cellStyle name="_CBF KOTA HAKIM341_PIL LTS WEEK 46 (COMPLETE)_PIL LTS WEEK 21 (yudhi version) Revised" xfId="2023" xr:uid="{00000000-0005-0000-0000-0000E6070000}"/>
    <cellStyle name="_CBF KOTA HAKIM341_PIL LTS WEEK 46 (COMPLETE)_PIL LTS WEEK 23 (UD)" xfId="2024" xr:uid="{00000000-0005-0000-0000-0000E7070000}"/>
    <cellStyle name="_CBF KOTA HAKIM341_PIL LTS WEEK 46 (COMPLETE)_PIL LTS WEEK 23 (UD)_CCS LTS" xfId="2025" xr:uid="{00000000-0005-0000-0000-0000E8070000}"/>
    <cellStyle name="_CBF KOTA HAKIM341_PIL LTS WEEK 46 (COMPLETE)_PIL LTS WEEK 23 (UD)_LTS WEEK 41 Revised NZS" xfId="2026" xr:uid="{00000000-0005-0000-0000-0000E9070000}"/>
    <cellStyle name="_CBF KOTA HAKIM341_PIL LTS WEEK 46 (COMPLETE)_PIL LTS WEEK 23 (UD)_LTS wk44" xfId="2027" xr:uid="{00000000-0005-0000-0000-0000EA070000}"/>
    <cellStyle name="_CBF KOTA HAKIM341_PIL LTS WEEK 46 (COMPLETE)_PIL LTS WEEK 23 (UD)_PIL LTS WEEK 35" xfId="2028" xr:uid="{00000000-0005-0000-0000-0000EB070000}"/>
    <cellStyle name="_CBF KOTA HAKIM341_PIL LTS WEEK 46 (COMPLETE)_PIL LTS WEEK 23 (UD)_PIL LTS WEEK 35_CCS LTS" xfId="2029" xr:uid="{00000000-0005-0000-0000-0000EC070000}"/>
    <cellStyle name="_CBF KOTA HAKIM341_PIL LTS WEEK 46 (COMPLETE)_PIL LTS WEEK 23 (UD)_PIL LTS WEEK 35_LTS WEEK 41 Revised NZS" xfId="2030" xr:uid="{00000000-0005-0000-0000-0000ED070000}"/>
    <cellStyle name="_CBF KOTA HAKIM341_PIL LTS WEEK 46 (COMPLETE)_RED SEA WEEK 13-14" xfId="2031" xr:uid="{00000000-0005-0000-0000-0000EE070000}"/>
    <cellStyle name="_CBF KOTA HAKIM341_PIL LTS WEEK 46 (COMPLETE)_RED SEA WEEK 21-14" xfId="2032" xr:uid="{00000000-0005-0000-0000-0000EF070000}"/>
    <cellStyle name="_CBF KOTA HAKIM341_PIL LTS WEEK 46 (COMPLETE)_RGS REV" xfId="2033" xr:uid="{00000000-0005-0000-0000-0000F0070000}"/>
    <cellStyle name="_CBF KOTA HAKIM341_PIL LTS WEEK 48" xfId="2034" xr:uid="{00000000-0005-0000-0000-0000F1070000}"/>
    <cellStyle name="_CBF KOTA HAKIM341_PIL LTS WEEK 51" xfId="2035" xr:uid="{00000000-0005-0000-0000-0000F2070000}"/>
    <cellStyle name="_CBF KOTA HAKIM341_RED SEA WEEK 01-14" xfId="2036" xr:uid="{00000000-0005-0000-0000-0000F3070000}"/>
    <cellStyle name="_CBF KOTA HAKIM341_RED SEA WEEK 01-14_ky services" xfId="2037" xr:uid="{00000000-0005-0000-0000-0000F4070000}"/>
    <cellStyle name="_CBF KOTA HAKIM341_RED SEA WEEK 01-14_LTS week 34" xfId="2038" xr:uid="{00000000-0005-0000-0000-0000F5070000}"/>
    <cellStyle name="_CBF KOTA HAKIM341_RED SEA WEEK 01-14_LTS week 34_CCS LTS" xfId="2039" xr:uid="{00000000-0005-0000-0000-0000F6070000}"/>
    <cellStyle name="_CBF KOTA HAKIM341_RED SEA WEEK 01-14_LTS week 34_LTS WEEK 41 Revised NZS" xfId="2040" xr:uid="{00000000-0005-0000-0000-0000F7070000}"/>
    <cellStyle name="_CBF KOTA HAKIM341_RED SEA WEEK 01-14_LTS week23" xfId="2041" xr:uid="{00000000-0005-0000-0000-0000F8070000}"/>
    <cellStyle name="_CBF KOTA HAKIM341_RED SEA WEEK 01-14_LTS week23_CCS LTS" xfId="2042" xr:uid="{00000000-0005-0000-0000-0000F9070000}"/>
    <cellStyle name="_CBF KOTA HAKIM341_RED SEA WEEK 01-14_LTS week23_LTS WEEK 41 Revised NZS" xfId="2043" xr:uid="{00000000-0005-0000-0000-0000FA070000}"/>
    <cellStyle name="_CBF KOTA HAKIM341_RED SEA WEEK 01-14_LTS week26" xfId="2044" xr:uid="{00000000-0005-0000-0000-0000FB070000}"/>
    <cellStyle name="_CBF KOTA HAKIM341_RED SEA WEEK 01-14_LTS week26_CCS LTS" xfId="2045" xr:uid="{00000000-0005-0000-0000-0000FC070000}"/>
    <cellStyle name="_CBF KOTA HAKIM341_RED SEA WEEK 01-14_LTS week26_LTS WEEK 41 Revised NZS" xfId="2046" xr:uid="{00000000-0005-0000-0000-0000FD070000}"/>
    <cellStyle name="_CBF KOTA HAKIM341_RED SEA WEEK 01-14_MZS" xfId="2047" xr:uid="{00000000-0005-0000-0000-0000FE070000}"/>
    <cellStyle name="_CBF KOTA HAKIM341_RED SEA WEEK 01-14_PIL LTS WEEK 04" xfId="2048" xr:uid="{00000000-0005-0000-0000-0000FF070000}"/>
    <cellStyle name="_CBF KOTA HAKIM341_RED SEA WEEK 01-14_PIL LTS WEEK 12 (yudhi version)" xfId="2049" xr:uid="{00000000-0005-0000-0000-000000080000}"/>
    <cellStyle name="_CBF KOTA HAKIM341_RED SEA WEEK 01-14_PIL LTS WEEK 21 (yudhi version) Revised" xfId="2050" xr:uid="{00000000-0005-0000-0000-000001080000}"/>
    <cellStyle name="_CBF KOTA HAKIM341_RED SEA WEEK 01-14_PIL LTS WEEK 23 (UD)" xfId="2051" xr:uid="{00000000-0005-0000-0000-000002080000}"/>
    <cellStyle name="_CBF KOTA HAKIM341_RED SEA WEEK 01-14_PIL LTS WEEK 23 (UD)_CCS LTS" xfId="2052" xr:uid="{00000000-0005-0000-0000-000003080000}"/>
    <cellStyle name="_CBF KOTA HAKIM341_RED SEA WEEK 01-14_PIL LTS WEEK 23 (UD)_LTS WEEK 41 Revised NZS" xfId="2053" xr:uid="{00000000-0005-0000-0000-000004080000}"/>
    <cellStyle name="_CBF KOTA HAKIM341_RED SEA WEEK 01-14_RED SEA WEEK 13-14" xfId="2054" xr:uid="{00000000-0005-0000-0000-000005080000}"/>
    <cellStyle name="_CBF KOTA HAKIM341_RED SEA WEEK 01-14_RED SEA WEEK 21-14" xfId="2055" xr:uid="{00000000-0005-0000-0000-000006080000}"/>
    <cellStyle name="_CBF KOTA HAKIM341_RED SEA WEEK 01-14_RGS REV" xfId="2056" xr:uid="{00000000-0005-0000-0000-000007080000}"/>
    <cellStyle name="_CBF KOTA HAKIM341_RED SEA WEEK 04-14" xfId="2057" xr:uid="{00000000-0005-0000-0000-000008080000}"/>
    <cellStyle name="_CBF KOTA HAKIM341_RED SEA WEEK 04-14_ky services" xfId="2058" xr:uid="{00000000-0005-0000-0000-000009080000}"/>
    <cellStyle name="_CBF KOTA HAKIM341_RED SEA WEEK 04-14_LTS week 34" xfId="2059" xr:uid="{00000000-0005-0000-0000-00000A080000}"/>
    <cellStyle name="_CBF KOTA HAKIM341_RED SEA WEEK 04-14_LTS week 34_CCS LTS" xfId="2060" xr:uid="{00000000-0005-0000-0000-00000B080000}"/>
    <cellStyle name="_CBF KOTA HAKIM341_RED SEA WEEK 04-14_LTS week 34_LTS WEEK 41 Revised NZS" xfId="2061" xr:uid="{00000000-0005-0000-0000-00000C080000}"/>
    <cellStyle name="_CBF KOTA HAKIM341_RED SEA WEEK 04-14_LTS week23" xfId="2062" xr:uid="{00000000-0005-0000-0000-00000D080000}"/>
    <cellStyle name="_CBF KOTA HAKIM341_RED SEA WEEK 04-14_LTS week23_CCS LTS" xfId="2063" xr:uid="{00000000-0005-0000-0000-00000E080000}"/>
    <cellStyle name="_CBF KOTA HAKIM341_RED SEA WEEK 04-14_LTS week23_LTS WEEK 41 Revised NZS" xfId="2064" xr:uid="{00000000-0005-0000-0000-00000F080000}"/>
    <cellStyle name="_CBF KOTA HAKIM341_RED SEA WEEK 04-14_LTS week26" xfId="2065" xr:uid="{00000000-0005-0000-0000-000010080000}"/>
    <cellStyle name="_CBF KOTA HAKIM341_RED SEA WEEK 04-14_LTS week26_CCS LTS" xfId="2066" xr:uid="{00000000-0005-0000-0000-000011080000}"/>
    <cellStyle name="_CBF KOTA HAKIM341_RED SEA WEEK 04-14_LTS week26_LTS WEEK 41 Revised NZS" xfId="2067" xr:uid="{00000000-0005-0000-0000-000012080000}"/>
    <cellStyle name="_CBF KOTA HAKIM341_RED SEA WEEK 04-14_PIL LTS WEEK 21 (yudhi version) Revised" xfId="2068" xr:uid="{00000000-0005-0000-0000-000013080000}"/>
    <cellStyle name="_CBF KOTA HAKIM341_RED SEA WEEK 04-14_PIL LTS WEEK 23 (UD)" xfId="2069" xr:uid="{00000000-0005-0000-0000-000014080000}"/>
    <cellStyle name="_CBF KOTA HAKIM341_RED SEA WEEK 04-14_PIL LTS WEEK 23 (UD)_CCS LTS" xfId="2070" xr:uid="{00000000-0005-0000-0000-000015080000}"/>
    <cellStyle name="_CBF KOTA HAKIM341_RED SEA WEEK 04-14_PIL LTS WEEK 23 (UD)_LTS WEEK 41 Revised NZS" xfId="2071" xr:uid="{00000000-0005-0000-0000-000016080000}"/>
    <cellStyle name="_CBF KOTA HAKIM341_RED SEA WEEK 04-14_RED SEA WEEK 13-14" xfId="2072" xr:uid="{00000000-0005-0000-0000-000017080000}"/>
    <cellStyle name="_CBF KOTA HAKIM341_RED SEA WEEK 04-14_RED SEA WEEK 21-14" xfId="2073" xr:uid="{00000000-0005-0000-0000-000018080000}"/>
    <cellStyle name="_CBF KOTA HAKIM341_RED SEA WEEK 13-14" xfId="2074" xr:uid="{00000000-0005-0000-0000-000019080000}"/>
    <cellStyle name="_CBF KOTA HAKIM341_RED SEA WEEK 21-14" xfId="2075" xr:uid="{00000000-0005-0000-0000-00001A080000}"/>
    <cellStyle name="_CBF KOTA HAKIM341_RED SEA WEEK 33" xfId="2076" xr:uid="{00000000-0005-0000-0000-00001B080000}"/>
    <cellStyle name="_CBF KOTA HAKIM341_RED SEA WEEK 33_ky services" xfId="2077" xr:uid="{00000000-0005-0000-0000-00001C080000}"/>
    <cellStyle name="_CBF KOTA HAKIM341_RED SEA WEEK 33_LTS week 34" xfId="2078" xr:uid="{00000000-0005-0000-0000-00001D080000}"/>
    <cellStyle name="_CBF KOTA HAKIM341_RED SEA WEEK 33_LTS week 34_CCS LTS" xfId="2079" xr:uid="{00000000-0005-0000-0000-00001E080000}"/>
    <cellStyle name="_CBF KOTA HAKIM341_RED SEA WEEK 33_LTS week 34_LTS WEEK 41 Revised NZS" xfId="2080" xr:uid="{00000000-0005-0000-0000-00001F080000}"/>
    <cellStyle name="_CBF KOTA HAKIM341_RED SEA WEEK 33_LTS week23" xfId="2081" xr:uid="{00000000-0005-0000-0000-000020080000}"/>
    <cellStyle name="_CBF KOTA HAKIM341_RED SEA WEEK 33_LTS week23_CCS LTS" xfId="2082" xr:uid="{00000000-0005-0000-0000-000021080000}"/>
    <cellStyle name="_CBF KOTA HAKIM341_RED SEA WEEK 33_LTS week23_LTS WEEK 41 Revised NZS" xfId="2083" xr:uid="{00000000-0005-0000-0000-000022080000}"/>
    <cellStyle name="_CBF KOTA HAKIM341_RED SEA WEEK 33_LTS week26" xfId="2084" xr:uid="{00000000-0005-0000-0000-000023080000}"/>
    <cellStyle name="_CBF KOTA HAKIM341_RED SEA WEEK 33_LTS week26_CCS LTS" xfId="2085" xr:uid="{00000000-0005-0000-0000-000024080000}"/>
    <cellStyle name="_CBF KOTA HAKIM341_RED SEA WEEK 33_LTS week26_LTS WEEK 41 Revised NZS" xfId="2086" xr:uid="{00000000-0005-0000-0000-000025080000}"/>
    <cellStyle name="_CBF KOTA HAKIM341_RED SEA WEEK 33_MZS" xfId="2087" xr:uid="{00000000-0005-0000-0000-000026080000}"/>
    <cellStyle name="_CBF KOTA HAKIM341_RED SEA WEEK 33_PIL LTS WEEK 01" xfId="2088" xr:uid="{00000000-0005-0000-0000-000027080000}"/>
    <cellStyle name="_CBF KOTA HAKIM341_RED SEA WEEK 33_PIL LTS WEEK 04" xfId="2089" xr:uid="{00000000-0005-0000-0000-000028080000}"/>
    <cellStyle name="_CBF KOTA HAKIM341_RED SEA WEEK 33_PIL LTS WEEK 12 (yudhi version)" xfId="2090" xr:uid="{00000000-0005-0000-0000-000029080000}"/>
    <cellStyle name="_CBF KOTA HAKIM341_RED SEA WEEK 33_PIL LTS WEEK 21 (yudhi version) Revised" xfId="2091" xr:uid="{00000000-0005-0000-0000-00002A080000}"/>
    <cellStyle name="_CBF KOTA HAKIM341_RED SEA WEEK 33_PIL LTS WEEK 23 (UD)" xfId="2092" xr:uid="{00000000-0005-0000-0000-00002B080000}"/>
    <cellStyle name="_CBF KOTA HAKIM341_RED SEA WEEK 33_PIL LTS WEEK 23 (UD)_CCS LTS" xfId="2093" xr:uid="{00000000-0005-0000-0000-00002C080000}"/>
    <cellStyle name="_CBF KOTA HAKIM341_RED SEA WEEK 33_PIL LTS WEEK 23 (UD)_LTS WEEK 41 Revised NZS" xfId="2094" xr:uid="{00000000-0005-0000-0000-00002D080000}"/>
    <cellStyle name="_CBF KOTA HAKIM341_RED SEA WEEK 33_PIL LTS WEEK 40" xfId="2095" xr:uid="{00000000-0005-0000-0000-00002E080000}"/>
    <cellStyle name="_CBF KOTA HAKIM341_RED SEA WEEK 33_PIL LTS Week 46" xfId="2096" xr:uid="{00000000-0005-0000-0000-00002F080000}"/>
    <cellStyle name="_CBF KOTA HAKIM341_RED SEA WEEK 33_PIL LTS WEEK 46 (COMPLETE)" xfId="2097" xr:uid="{00000000-0005-0000-0000-000030080000}"/>
    <cellStyle name="_CBF KOTA HAKIM341_RED SEA WEEK 33_PIL LTS WEEK 46 (COMPLETE)_ky services" xfId="2098" xr:uid="{00000000-0005-0000-0000-000031080000}"/>
    <cellStyle name="_CBF KOTA HAKIM341_RED SEA WEEK 33_PIL LTS WEEK 46 (COMPLETE)_LTS week 34" xfId="2099" xr:uid="{00000000-0005-0000-0000-000032080000}"/>
    <cellStyle name="_CBF KOTA HAKIM341_RED SEA WEEK 33_PIL LTS WEEK 46 (COMPLETE)_LTS week 34_CCS LTS" xfId="2100" xr:uid="{00000000-0005-0000-0000-000033080000}"/>
    <cellStyle name="_CBF KOTA HAKIM341_RED SEA WEEK 33_PIL LTS WEEK 46 (COMPLETE)_LTS week 34_LTS WEEK 41 Revised NZS" xfId="2101" xr:uid="{00000000-0005-0000-0000-000034080000}"/>
    <cellStyle name="_CBF KOTA HAKIM341_RED SEA WEEK 33_PIL LTS WEEK 46 (COMPLETE)_LTS week23" xfId="2102" xr:uid="{00000000-0005-0000-0000-000035080000}"/>
    <cellStyle name="_CBF KOTA HAKIM341_RED SEA WEEK 33_PIL LTS WEEK 46 (COMPLETE)_LTS week23_CCS LTS" xfId="2103" xr:uid="{00000000-0005-0000-0000-000036080000}"/>
    <cellStyle name="_CBF KOTA HAKIM341_RED SEA WEEK 33_PIL LTS WEEK 46 (COMPLETE)_LTS week23_LTS WEEK 41 Revised NZS" xfId="2104" xr:uid="{00000000-0005-0000-0000-000037080000}"/>
    <cellStyle name="_CBF KOTA HAKIM341_RED SEA WEEK 33_PIL LTS WEEK 46 (COMPLETE)_LTS week26" xfId="2105" xr:uid="{00000000-0005-0000-0000-000038080000}"/>
    <cellStyle name="_CBF KOTA HAKIM341_RED SEA WEEK 33_PIL LTS WEEK 46 (COMPLETE)_LTS week26_CCS LTS" xfId="2106" xr:uid="{00000000-0005-0000-0000-000039080000}"/>
    <cellStyle name="_CBF KOTA HAKIM341_RED SEA WEEK 33_PIL LTS WEEK 46 (COMPLETE)_LTS week26_LTS WEEK 41 Revised NZS" xfId="2107" xr:uid="{00000000-0005-0000-0000-00003A080000}"/>
    <cellStyle name="_CBF KOTA HAKIM341_RED SEA WEEK 33_PIL LTS WEEK 46 (COMPLETE)_MZS" xfId="2108" xr:uid="{00000000-0005-0000-0000-00003B080000}"/>
    <cellStyle name="_CBF KOTA HAKIM341_RED SEA WEEK 33_PIL LTS WEEK 46 (COMPLETE)_PIL LTS WEEK 04" xfId="2109" xr:uid="{00000000-0005-0000-0000-00003C080000}"/>
    <cellStyle name="_CBF KOTA HAKIM341_RED SEA WEEK 33_PIL LTS WEEK 46 (COMPLETE)_PIL LTS WEEK 12 (yudhi version)" xfId="2110" xr:uid="{00000000-0005-0000-0000-00003D080000}"/>
    <cellStyle name="_CBF KOTA HAKIM341_RED SEA WEEK 33_PIL LTS WEEK 46 (COMPLETE)_PIL LTS WEEK 21 (yudhi version) Revised" xfId="2111" xr:uid="{00000000-0005-0000-0000-00003E080000}"/>
    <cellStyle name="_CBF KOTA HAKIM341_RED SEA WEEK 33_PIL LTS WEEK 46 (COMPLETE)_PIL LTS WEEK 23 (UD)" xfId="2112" xr:uid="{00000000-0005-0000-0000-00003F080000}"/>
    <cellStyle name="_CBF KOTA HAKIM341_RED SEA WEEK 33_PIL LTS WEEK 46 (COMPLETE)_PIL LTS WEEK 23 (UD)_CCS LTS" xfId="2113" xr:uid="{00000000-0005-0000-0000-000040080000}"/>
    <cellStyle name="_CBF KOTA HAKIM341_RED SEA WEEK 33_PIL LTS WEEK 46 (COMPLETE)_PIL LTS WEEK 23 (UD)_LTS WEEK 41 Revised NZS" xfId="2114" xr:uid="{00000000-0005-0000-0000-000041080000}"/>
    <cellStyle name="_CBF KOTA HAKIM341_RED SEA WEEK 33_PIL LTS WEEK 46 (COMPLETE)_RED SEA WEEK 13-14" xfId="2115" xr:uid="{00000000-0005-0000-0000-000042080000}"/>
    <cellStyle name="_CBF KOTA HAKIM341_RED SEA WEEK 33_PIL LTS WEEK 46 (COMPLETE)_RED SEA WEEK 21-14" xfId="2116" xr:uid="{00000000-0005-0000-0000-000043080000}"/>
    <cellStyle name="_CBF KOTA HAKIM341_RED SEA WEEK 33_PIL LTS WEEK 46 (COMPLETE)_RGS REV" xfId="2117" xr:uid="{00000000-0005-0000-0000-000044080000}"/>
    <cellStyle name="_CBF KOTA HAKIM341_RED SEA WEEK 33_PIL LTS WEEK 48" xfId="2118" xr:uid="{00000000-0005-0000-0000-000045080000}"/>
    <cellStyle name="_CBF KOTA HAKIM341_RED SEA WEEK 33_PIL LTS WEEK 51" xfId="2119" xr:uid="{00000000-0005-0000-0000-000046080000}"/>
    <cellStyle name="_CBF KOTA HAKIM341_RED SEA WEEK 33_RED SEA WEEK 13-14" xfId="2120" xr:uid="{00000000-0005-0000-0000-000047080000}"/>
    <cellStyle name="_CBF KOTA HAKIM341_RED SEA WEEK 33_RED SEA WEEK 21-14" xfId="2121" xr:uid="{00000000-0005-0000-0000-000048080000}"/>
    <cellStyle name="_CBF KOTA HAKIM341_RED SEA WEEK 33_RGS REV" xfId="2122" xr:uid="{00000000-0005-0000-0000-000049080000}"/>
    <cellStyle name="_CBF KOTA HAKIM341_RED SEA WEEK 33_Xl0000094" xfId="2123" xr:uid="{00000000-0005-0000-0000-00004A080000}"/>
    <cellStyle name="_CBF KOTA HAKIM341_RED SEA WEEK 35" xfId="2124" xr:uid="{00000000-0005-0000-0000-00004B080000}"/>
    <cellStyle name="_CBF KOTA HAKIM341_RED SEA WEEK 35_ky services" xfId="2125" xr:uid="{00000000-0005-0000-0000-00004C080000}"/>
    <cellStyle name="_CBF KOTA HAKIM341_RED SEA WEEK 35_LTS week 34" xfId="2126" xr:uid="{00000000-0005-0000-0000-00004D080000}"/>
    <cellStyle name="_CBF KOTA HAKIM341_RED SEA WEEK 35_LTS week 34_CCS LTS" xfId="2127" xr:uid="{00000000-0005-0000-0000-00004E080000}"/>
    <cellStyle name="_CBF KOTA HAKIM341_RED SEA WEEK 35_LTS week 34_LTS WEEK 41 Revised NZS" xfId="2128" xr:uid="{00000000-0005-0000-0000-00004F080000}"/>
    <cellStyle name="_CBF KOTA HAKIM341_RED SEA WEEK 35_LTS week23" xfId="2129" xr:uid="{00000000-0005-0000-0000-000050080000}"/>
    <cellStyle name="_CBF KOTA HAKIM341_RED SEA WEEK 35_LTS week23_CCS LTS" xfId="2130" xr:uid="{00000000-0005-0000-0000-000051080000}"/>
    <cellStyle name="_CBF KOTA HAKIM341_RED SEA WEEK 35_LTS week23_LTS WEEK 41 Revised NZS" xfId="2131" xr:uid="{00000000-0005-0000-0000-000052080000}"/>
    <cellStyle name="_CBF KOTA HAKIM341_RED SEA WEEK 35_LTS week26" xfId="2132" xr:uid="{00000000-0005-0000-0000-000053080000}"/>
    <cellStyle name="_CBF KOTA HAKIM341_RED SEA WEEK 35_LTS week26_CCS LTS" xfId="2133" xr:uid="{00000000-0005-0000-0000-000054080000}"/>
    <cellStyle name="_CBF KOTA HAKIM341_RED SEA WEEK 35_LTS week26_LTS WEEK 41 Revised NZS" xfId="2134" xr:uid="{00000000-0005-0000-0000-000055080000}"/>
    <cellStyle name="_CBF KOTA HAKIM341_RED SEA WEEK 35_MZS" xfId="2135" xr:uid="{00000000-0005-0000-0000-000056080000}"/>
    <cellStyle name="_CBF KOTA HAKIM341_RED SEA WEEK 35_PIL LTS WEEK 01" xfId="2136" xr:uid="{00000000-0005-0000-0000-000057080000}"/>
    <cellStyle name="_CBF KOTA HAKIM341_RED SEA WEEK 35_PIL LTS WEEK 04" xfId="2137" xr:uid="{00000000-0005-0000-0000-000058080000}"/>
    <cellStyle name="_CBF KOTA HAKIM341_RED SEA WEEK 35_PIL LTS WEEK 12 (yudhi version)" xfId="2138" xr:uid="{00000000-0005-0000-0000-000059080000}"/>
    <cellStyle name="_CBF KOTA HAKIM341_RED SEA WEEK 35_PIL LTS WEEK 21 (yudhi version) Revised" xfId="2139" xr:uid="{00000000-0005-0000-0000-00005A080000}"/>
    <cellStyle name="_CBF KOTA HAKIM341_RED SEA WEEK 35_PIL LTS WEEK 23 (UD)" xfId="2140" xr:uid="{00000000-0005-0000-0000-00005B080000}"/>
    <cellStyle name="_CBF KOTA HAKIM341_RED SEA WEEK 35_PIL LTS WEEK 23 (UD)_CCS LTS" xfId="2141" xr:uid="{00000000-0005-0000-0000-00005C080000}"/>
    <cellStyle name="_CBF KOTA HAKIM341_RED SEA WEEK 35_PIL LTS WEEK 23 (UD)_LTS WEEK 41 Revised NZS" xfId="2142" xr:uid="{00000000-0005-0000-0000-00005D080000}"/>
    <cellStyle name="_CBF KOTA HAKIM341_RED SEA WEEK 35_PIL LTS WEEK 40" xfId="2143" xr:uid="{00000000-0005-0000-0000-00005E080000}"/>
    <cellStyle name="_CBF KOTA HAKIM341_RED SEA WEEK 35_PIL LTS Week 46" xfId="2144" xr:uid="{00000000-0005-0000-0000-00005F080000}"/>
    <cellStyle name="_CBF KOTA HAKIM341_RED SEA WEEK 35_PIL LTS WEEK 46 (COMPLETE)" xfId="2145" xr:uid="{00000000-0005-0000-0000-000060080000}"/>
    <cellStyle name="_CBF KOTA HAKIM341_RED SEA WEEK 35_PIL LTS WEEK 46 (COMPLETE)_ky services" xfId="2146" xr:uid="{00000000-0005-0000-0000-000061080000}"/>
    <cellStyle name="_CBF KOTA HAKIM341_RED SEA WEEK 35_PIL LTS WEEK 46 (COMPLETE)_LTS week 34" xfId="2147" xr:uid="{00000000-0005-0000-0000-000062080000}"/>
    <cellStyle name="_CBF KOTA HAKIM341_RED SEA WEEK 35_PIL LTS WEEK 46 (COMPLETE)_LTS week 34_CCS LTS" xfId="2148" xr:uid="{00000000-0005-0000-0000-000063080000}"/>
    <cellStyle name="_CBF KOTA HAKIM341_RED SEA WEEK 35_PIL LTS WEEK 46 (COMPLETE)_LTS week 34_LTS WEEK 41 Revised NZS" xfId="2149" xr:uid="{00000000-0005-0000-0000-000064080000}"/>
    <cellStyle name="_CBF KOTA HAKIM341_RED SEA WEEK 35_PIL LTS WEEK 46 (COMPLETE)_LTS week23" xfId="2150" xr:uid="{00000000-0005-0000-0000-000065080000}"/>
    <cellStyle name="_CBF KOTA HAKIM341_RED SEA WEEK 35_PIL LTS WEEK 46 (COMPLETE)_LTS week23_CCS LTS" xfId="2151" xr:uid="{00000000-0005-0000-0000-000066080000}"/>
    <cellStyle name="_CBF KOTA HAKIM341_RED SEA WEEK 35_PIL LTS WEEK 46 (COMPLETE)_LTS week23_LTS WEEK 41 Revised NZS" xfId="2152" xr:uid="{00000000-0005-0000-0000-000067080000}"/>
    <cellStyle name="_CBF KOTA HAKIM341_RED SEA WEEK 35_PIL LTS WEEK 46 (COMPLETE)_LTS week26" xfId="2153" xr:uid="{00000000-0005-0000-0000-000068080000}"/>
    <cellStyle name="_CBF KOTA HAKIM341_RED SEA WEEK 35_PIL LTS WEEK 46 (COMPLETE)_LTS week26_CCS LTS" xfId="2154" xr:uid="{00000000-0005-0000-0000-000069080000}"/>
    <cellStyle name="_CBF KOTA HAKIM341_RED SEA WEEK 35_PIL LTS WEEK 46 (COMPLETE)_LTS week26_LTS WEEK 41 Revised NZS" xfId="2155" xr:uid="{00000000-0005-0000-0000-00006A080000}"/>
    <cellStyle name="_CBF KOTA HAKIM341_RED SEA WEEK 35_PIL LTS WEEK 46 (COMPLETE)_MZS" xfId="2156" xr:uid="{00000000-0005-0000-0000-00006B080000}"/>
    <cellStyle name="_CBF KOTA HAKIM341_RED SEA WEEK 35_PIL LTS WEEK 46 (COMPLETE)_PIL LTS WEEK 04" xfId="2157" xr:uid="{00000000-0005-0000-0000-00006C080000}"/>
    <cellStyle name="_CBF KOTA HAKIM341_RED SEA WEEK 35_PIL LTS WEEK 46 (COMPLETE)_PIL LTS WEEK 12 (yudhi version)" xfId="2158" xr:uid="{00000000-0005-0000-0000-00006D080000}"/>
    <cellStyle name="_CBF KOTA HAKIM341_RED SEA WEEK 35_PIL LTS WEEK 46 (COMPLETE)_PIL LTS WEEK 21 (yudhi version) Revised" xfId="2159" xr:uid="{00000000-0005-0000-0000-00006E080000}"/>
    <cellStyle name="_CBF KOTA HAKIM341_RED SEA WEEK 35_PIL LTS WEEK 46 (COMPLETE)_PIL LTS WEEK 23 (UD)" xfId="2160" xr:uid="{00000000-0005-0000-0000-00006F080000}"/>
    <cellStyle name="_CBF KOTA HAKIM341_RED SEA WEEK 35_PIL LTS WEEK 46 (COMPLETE)_PIL LTS WEEK 23 (UD)_CCS LTS" xfId="2161" xr:uid="{00000000-0005-0000-0000-000070080000}"/>
    <cellStyle name="_CBF KOTA HAKIM341_RED SEA WEEK 35_PIL LTS WEEK 46 (COMPLETE)_PIL LTS WEEK 23 (UD)_LTS WEEK 41 Revised NZS" xfId="2162" xr:uid="{00000000-0005-0000-0000-000071080000}"/>
    <cellStyle name="_CBF KOTA HAKIM341_RED SEA WEEK 35_PIL LTS WEEK 46 (COMPLETE)_RED SEA WEEK 13-14" xfId="2163" xr:uid="{00000000-0005-0000-0000-000072080000}"/>
    <cellStyle name="_CBF KOTA HAKIM341_RED SEA WEEK 35_PIL LTS WEEK 46 (COMPLETE)_RED SEA WEEK 21-14" xfId="2164" xr:uid="{00000000-0005-0000-0000-000073080000}"/>
    <cellStyle name="_CBF KOTA HAKIM341_RED SEA WEEK 35_PIL LTS WEEK 46 (COMPLETE)_RGS REV" xfId="2165" xr:uid="{00000000-0005-0000-0000-000074080000}"/>
    <cellStyle name="_CBF KOTA HAKIM341_RED SEA WEEK 35_PIL LTS WEEK 48" xfId="2166" xr:uid="{00000000-0005-0000-0000-000075080000}"/>
    <cellStyle name="_CBF KOTA HAKIM341_RED SEA WEEK 35_PIL LTS WEEK 51" xfId="2167" xr:uid="{00000000-0005-0000-0000-000076080000}"/>
    <cellStyle name="_CBF KOTA HAKIM341_RED SEA WEEK 35_RED SEA WEEK 13-14" xfId="2168" xr:uid="{00000000-0005-0000-0000-000077080000}"/>
    <cellStyle name="_CBF KOTA HAKIM341_RED SEA WEEK 35_RED SEA WEEK 21-14" xfId="2169" xr:uid="{00000000-0005-0000-0000-000078080000}"/>
    <cellStyle name="_CBF KOTA HAKIM341_RED SEA WEEK 35_RGS REV" xfId="2170" xr:uid="{00000000-0005-0000-0000-000079080000}"/>
    <cellStyle name="_CBF KOTA HAKIM341_RED SEA WEEK 35_Xl0000094" xfId="2171" xr:uid="{00000000-0005-0000-0000-00007A080000}"/>
    <cellStyle name="_CBF KOTA HAKIM341_RED SEA WEEK 38" xfId="2172" xr:uid="{00000000-0005-0000-0000-00007B080000}"/>
    <cellStyle name="_CBF KOTA HAKIM341_RED SEA WEEK 38_ky services" xfId="2173" xr:uid="{00000000-0005-0000-0000-00007C080000}"/>
    <cellStyle name="_CBF KOTA HAKIM341_RED SEA WEEK 38_LTS week 34" xfId="2174" xr:uid="{00000000-0005-0000-0000-00007D080000}"/>
    <cellStyle name="_CBF KOTA HAKIM341_RED SEA WEEK 38_LTS week 34_CCS LTS" xfId="2175" xr:uid="{00000000-0005-0000-0000-00007E080000}"/>
    <cellStyle name="_CBF KOTA HAKIM341_RED SEA WEEK 38_LTS week 34_LTS WEEK 41 Revised NZS" xfId="2176" xr:uid="{00000000-0005-0000-0000-00007F080000}"/>
    <cellStyle name="_CBF KOTA HAKIM341_RED SEA WEEK 38_LTS week23" xfId="2177" xr:uid="{00000000-0005-0000-0000-000080080000}"/>
    <cellStyle name="_CBF KOTA HAKIM341_RED SEA WEEK 38_LTS week23_CCS LTS" xfId="2178" xr:uid="{00000000-0005-0000-0000-000081080000}"/>
    <cellStyle name="_CBF KOTA HAKIM341_RED SEA WEEK 38_LTS week23_LTS WEEK 41 Revised NZS" xfId="2179" xr:uid="{00000000-0005-0000-0000-000082080000}"/>
    <cellStyle name="_CBF KOTA HAKIM341_RED SEA WEEK 38_LTS week26" xfId="2180" xr:uid="{00000000-0005-0000-0000-000083080000}"/>
    <cellStyle name="_CBF KOTA HAKIM341_RED SEA WEEK 38_LTS week26_CCS LTS" xfId="2181" xr:uid="{00000000-0005-0000-0000-000084080000}"/>
    <cellStyle name="_CBF KOTA HAKIM341_RED SEA WEEK 38_LTS week26_LTS WEEK 41 Revised NZS" xfId="2182" xr:uid="{00000000-0005-0000-0000-000085080000}"/>
    <cellStyle name="_CBF KOTA HAKIM341_RED SEA WEEK 38_MZS" xfId="2183" xr:uid="{00000000-0005-0000-0000-000086080000}"/>
    <cellStyle name="_CBF KOTA HAKIM341_RED SEA WEEK 38_PIL LTS WEEK 04" xfId="2184" xr:uid="{00000000-0005-0000-0000-000087080000}"/>
    <cellStyle name="_CBF KOTA HAKIM341_RED SEA WEEK 38_PIL LTS WEEK 12 (yudhi version)" xfId="2185" xr:uid="{00000000-0005-0000-0000-000088080000}"/>
    <cellStyle name="_CBF KOTA HAKIM341_RED SEA WEEK 38_PIL LTS WEEK 21 (yudhi version) Revised" xfId="2186" xr:uid="{00000000-0005-0000-0000-000089080000}"/>
    <cellStyle name="_CBF KOTA HAKIM341_RED SEA WEEK 38_PIL LTS WEEK 23 (UD)" xfId="2187" xr:uid="{00000000-0005-0000-0000-00008A080000}"/>
    <cellStyle name="_CBF KOTA HAKIM341_RED SEA WEEK 38_PIL LTS WEEK 23 (UD)_CCS LTS" xfId="2188" xr:uid="{00000000-0005-0000-0000-00008B080000}"/>
    <cellStyle name="_CBF KOTA HAKIM341_RED SEA WEEK 38_PIL LTS WEEK 23 (UD)_LTS WEEK 41 Revised NZS" xfId="2189" xr:uid="{00000000-0005-0000-0000-00008C080000}"/>
    <cellStyle name="_CBF KOTA HAKIM341_RED SEA WEEK 38_RED SEA WEEK 13-14" xfId="2190" xr:uid="{00000000-0005-0000-0000-00008D080000}"/>
    <cellStyle name="_CBF KOTA HAKIM341_RED SEA WEEK 38_RED SEA WEEK 21-14" xfId="2191" xr:uid="{00000000-0005-0000-0000-00008E080000}"/>
    <cellStyle name="_CBF KOTA HAKIM341_RED SEA WEEK 38_RGS REV" xfId="2192" xr:uid="{00000000-0005-0000-0000-00008F080000}"/>
    <cellStyle name="_CBF KOTA HAKIM341_RED SEA WEEK 40" xfId="2193" xr:uid="{00000000-0005-0000-0000-000090080000}"/>
    <cellStyle name="_CBF KOTA HAKIM341_RED SEA WEEK 40_ky services" xfId="2194" xr:uid="{00000000-0005-0000-0000-000091080000}"/>
    <cellStyle name="_CBF KOTA HAKIM341_RED SEA WEEK 40_LTS week 34" xfId="2195" xr:uid="{00000000-0005-0000-0000-000092080000}"/>
    <cellStyle name="_CBF KOTA HAKIM341_RED SEA WEEK 40_LTS week 34_CCS LTS" xfId="2196" xr:uid="{00000000-0005-0000-0000-000093080000}"/>
    <cellStyle name="_CBF KOTA HAKIM341_RED SEA WEEK 40_LTS week 34_LTS WEEK 41 Revised NZS" xfId="2197" xr:uid="{00000000-0005-0000-0000-000094080000}"/>
    <cellStyle name="_CBF KOTA HAKIM341_RED SEA WEEK 40_LTS week23" xfId="2198" xr:uid="{00000000-0005-0000-0000-000095080000}"/>
    <cellStyle name="_CBF KOTA HAKIM341_RED SEA WEEK 40_LTS week23_CCS LTS" xfId="2199" xr:uid="{00000000-0005-0000-0000-000096080000}"/>
    <cellStyle name="_CBF KOTA HAKIM341_RED SEA WEEK 40_LTS week23_LTS WEEK 41 Revised NZS" xfId="2200" xr:uid="{00000000-0005-0000-0000-000097080000}"/>
    <cellStyle name="_CBF KOTA HAKIM341_RED SEA WEEK 40_LTS week26" xfId="2201" xr:uid="{00000000-0005-0000-0000-000098080000}"/>
    <cellStyle name="_CBF KOTA HAKIM341_RED SEA WEEK 40_LTS week26_CCS LTS" xfId="2202" xr:uid="{00000000-0005-0000-0000-000099080000}"/>
    <cellStyle name="_CBF KOTA HAKIM341_RED SEA WEEK 40_LTS week26_LTS WEEK 41 Revised NZS" xfId="2203" xr:uid="{00000000-0005-0000-0000-00009A080000}"/>
    <cellStyle name="_CBF KOTA HAKIM341_RED SEA WEEK 40_MZS" xfId="2204" xr:uid="{00000000-0005-0000-0000-00009B080000}"/>
    <cellStyle name="_CBF KOTA HAKIM341_RED SEA WEEK 40_PIL LTS WEEK 04" xfId="2205" xr:uid="{00000000-0005-0000-0000-00009C080000}"/>
    <cellStyle name="_CBF KOTA HAKIM341_RED SEA WEEK 40_PIL LTS WEEK 12 (yudhi version)" xfId="2206" xr:uid="{00000000-0005-0000-0000-00009D080000}"/>
    <cellStyle name="_CBF KOTA HAKIM341_RED SEA WEEK 40_PIL LTS WEEK 21 (yudhi version) Revised" xfId="2207" xr:uid="{00000000-0005-0000-0000-00009E080000}"/>
    <cellStyle name="_CBF KOTA HAKIM341_RED SEA WEEK 40_PIL LTS WEEK 23 (UD)" xfId="2208" xr:uid="{00000000-0005-0000-0000-00009F080000}"/>
    <cellStyle name="_CBF KOTA HAKIM341_RED SEA WEEK 40_PIL LTS WEEK 23 (UD)_CCS LTS" xfId="2209" xr:uid="{00000000-0005-0000-0000-0000A0080000}"/>
    <cellStyle name="_CBF KOTA HAKIM341_RED SEA WEEK 40_PIL LTS WEEK 23 (UD)_LTS WEEK 41 Revised NZS" xfId="2210" xr:uid="{00000000-0005-0000-0000-0000A1080000}"/>
    <cellStyle name="_CBF KOTA HAKIM341_RED SEA WEEK 40_RED SEA WEEK 13-14" xfId="2211" xr:uid="{00000000-0005-0000-0000-0000A2080000}"/>
    <cellStyle name="_CBF KOTA HAKIM341_RED SEA WEEK 40_RED SEA WEEK 21-14" xfId="2212" xr:uid="{00000000-0005-0000-0000-0000A3080000}"/>
    <cellStyle name="_CBF KOTA HAKIM341_RED SEA WEEK 40_RGS REV" xfId="2213" xr:uid="{00000000-0005-0000-0000-0000A4080000}"/>
    <cellStyle name="_CBF KOTA HAKIM341_RED SEA WEEK 45" xfId="2214" xr:uid="{00000000-0005-0000-0000-0000A5080000}"/>
    <cellStyle name="_CBF KOTA HAKIM341_RED SEA WEEK 45_ky services" xfId="2215" xr:uid="{00000000-0005-0000-0000-0000A6080000}"/>
    <cellStyle name="_CBF KOTA HAKIM341_RED SEA WEEK 45_LTS week 34" xfId="2216" xr:uid="{00000000-0005-0000-0000-0000A7080000}"/>
    <cellStyle name="_CBF KOTA HAKIM341_RED SEA WEEK 45_LTS week 34_CCS LTS" xfId="2217" xr:uid="{00000000-0005-0000-0000-0000A8080000}"/>
    <cellStyle name="_CBF KOTA HAKIM341_RED SEA WEEK 45_LTS week 34_LTS WEEK 41 Revised NZS" xfId="2218" xr:uid="{00000000-0005-0000-0000-0000A9080000}"/>
    <cellStyle name="_CBF KOTA HAKIM341_RED SEA WEEK 45_LTS week23" xfId="2219" xr:uid="{00000000-0005-0000-0000-0000AA080000}"/>
    <cellStyle name="_CBF KOTA HAKIM341_RED SEA WEEK 45_LTS week23_CCS LTS" xfId="2220" xr:uid="{00000000-0005-0000-0000-0000AB080000}"/>
    <cellStyle name="_CBF KOTA HAKIM341_RED SEA WEEK 45_LTS week23_LTS WEEK 41 Revised NZS" xfId="2221" xr:uid="{00000000-0005-0000-0000-0000AC080000}"/>
    <cellStyle name="_CBF KOTA HAKIM341_RED SEA WEEK 45_LTS week26" xfId="2222" xr:uid="{00000000-0005-0000-0000-0000AD080000}"/>
    <cellStyle name="_CBF KOTA HAKIM341_RED SEA WEEK 45_LTS week26_CCS LTS" xfId="2223" xr:uid="{00000000-0005-0000-0000-0000AE080000}"/>
    <cellStyle name="_CBF KOTA HAKIM341_RED SEA WEEK 45_LTS week26_LTS WEEK 41 Revised NZS" xfId="2224" xr:uid="{00000000-0005-0000-0000-0000AF080000}"/>
    <cellStyle name="_CBF KOTA HAKIM341_RED SEA WEEK 45_MZS" xfId="2225" xr:uid="{00000000-0005-0000-0000-0000B0080000}"/>
    <cellStyle name="_CBF KOTA HAKIM341_RED SEA WEEK 45_PIL LTS WEEK 04" xfId="2226" xr:uid="{00000000-0005-0000-0000-0000B1080000}"/>
    <cellStyle name="_CBF KOTA HAKIM341_RED SEA WEEK 45_PIL LTS WEEK 12 (yudhi version)" xfId="2227" xr:uid="{00000000-0005-0000-0000-0000B2080000}"/>
    <cellStyle name="_CBF KOTA HAKIM341_RED SEA WEEK 45_PIL LTS WEEK 21 (yudhi version) Revised" xfId="2228" xr:uid="{00000000-0005-0000-0000-0000B3080000}"/>
    <cellStyle name="_CBF KOTA HAKIM341_RED SEA WEEK 45_PIL LTS WEEK 23 (UD)" xfId="2229" xr:uid="{00000000-0005-0000-0000-0000B4080000}"/>
    <cellStyle name="_CBF KOTA HAKIM341_RED SEA WEEK 45_PIL LTS WEEK 23 (UD)_CCS LTS" xfId="2230" xr:uid="{00000000-0005-0000-0000-0000B5080000}"/>
    <cellStyle name="_CBF KOTA HAKIM341_RED SEA WEEK 45_PIL LTS WEEK 23 (UD)_LTS WEEK 41 Revised NZS" xfId="2231" xr:uid="{00000000-0005-0000-0000-0000B6080000}"/>
    <cellStyle name="_CBF KOTA HAKIM341_RED SEA WEEK 45_RED SEA WEEK 13-14" xfId="2232" xr:uid="{00000000-0005-0000-0000-0000B7080000}"/>
    <cellStyle name="_CBF KOTA HAKIM341_RED SEA WEEK 45_RED SEA WEEK 21-14" xfId="2233" xr:uid="{00000000-0005-0000-0000-0000B8080000}"/>
    <cellStyle name="_CBF KOTA HAKIM341_RED SEA WEEK 45_RGS REV" xfId="2234" xr:uid="{00000000-0005-0000-0000-0000B9080000}"/>
    <cellStyle name="_CBF KOTA HAKIM341_RED SEA WEEK 46" xfId="2235" xr:uid="{00000000-0005-0000-0000-0000BA080000}"/>
    <cellStyle name="_CBF KOTA HAKIM341_RED SEA WEEK 46_ky services" xfId="2236" xr:uid="{00000000-0005-0000-0000-0000BB080000}"/>
    <cellStyle name="_CBF KOTA HAKIM341_RED SEA WEEK 46_LTS week 34" xfId="2237" xr:uid="{00000000-0005-0000-0000-0000BC080000}"/>
    <cellStyle name="_CBF KOTA HAKIM341_RED SEA WEEK 46_LTS week 34_CCS LTS" xfId="2238" xr:uid="{00000000-0005-0000-0000-0000BD080000}"/>
    <cellStyle name="_CBF KOTA HAKIM341_RED SEA WEEK 46_LTS week 34_LTS WEEK 41 Revised NZS" xfId="2239" xr:uid="{00000000-0005-0000-0000-0000BE080000}"/>
    <cellStyle name="_CBF KOTA HAKIM341_RED SEA WEEK 46_LTS week23" xfId="2240" xr:uid="{00000000-0005-0000-0000-0000BF080000}"/>
    <cellStyle name="_CBF KOTA HAKIM341_RED SEA WEEK 46_LTS week23_CCS LTS" xfId="2241" xr:uid="{00000000-0005-0000-0000-0000C0080000}"/>
    <cellStyle name="_CBF KOTA HAKIM341_RED SEA WEEK 46_LTS week23_LTS WEEK 41 Revised NZS" xfId="2242" xr:uid="{00000000-0005-0000-0000-0000C1080000}"/>
    <cellStyle name="_CBF KOTA HAKIM341_RED SEA WEEK 46_LTS week26" xfId="2243" xr:uid="{00000000-0005-0000-0000-0000C2080000}"/>
    <cellStyle name="_CBF KOTA HAKIM341_RED SEA WEEK 46_LTS week26_CCS LTS" xfId="2244" xr:uid="{00000000-0005-0000-0000-0000C3080000}"/>
    <cellStyle name="_CBF KOTA HAKIM341_RED SEA WEEK 46_LTS week26_LTS WEEK 41 Revised NZS" xfId="2245" xr:uid="{00000000-0005-0000-0000-0000C4080000}"/>
    <cellStyle name="_CBF KOTA HAKIM341_RED SEA WEEK 46_MZS" xfId="2246" xr:uid="{00000000-0005-0000-0000-0000C5080000}"/>
    <cellStyle name="_CBF KOTA HAKIM341_RED SEA WEEK 46_PIL LTS WEEK 04" xfId="2247" xr:uid="{00000000-0005-0000-0000-0000C6080000}"/>
    <cellStyle name="_CBF KOTA HAKIM341_RED SEA WEEK 46_PIL LTS WEEK 12 (yudhi version)" xfId="2248" xr:uid="{00000000-0005-0000-0000-0000C7080000}"/>
    <cellStyle name="_CBF KOTA HAKIM341_RED SEA WEEK 46_PIL LTS WEEK 21 (yudhi version) Revised" xfId="2249" xr:uid="{00000000-0005-0000-0000-0000C8080000}"/>
    <cellStyle name="_CBF KOTA HAKIM341_RED SEA WEEK 46_PIL LTS WEEK 23 (UD)" xfId="2250" xr:uid="{00000000-0005-0000-0000-0000C9080000}"/>
    <cellStyle name="_CBF KOTA HAKIM341_RED SEA WEEK 46_PIL LTS WEEK 23 (UD)_CCS LTS" xfId="2251" xr:uid="{00000000-0005-0000-0000-0000CA080000}"/>
    <cellStyle name="_CBF KOTA HAKIM341_RED SEA WEEK 46_PIL LTS WEEK 23 (UD)_LTS WEEK 41 Revised NZS" xfId="2252" xr:uid="{00000000-0005-0000-0000-0000CB080000}"/>
    <cellStyle name="_CBF KOTA HAKIM341_RED SEA WEEK 46_RED SEA WEEK 13-14" xfId="2253" xr:uid="{00000000-0005-0000-0000-0000CC080000}"/>
    <cellStyle name="_CBF KOTA HAKIM341_RED SEA WEEK 46_RED SEA WEEK 21-14" xfId="2254" xr:uid="{00000000-0005-0000-0000-0000CD080000}"/>
    <cellStyle name="_CBF KOTA HAKIM341_RED SEA WEEK 46_RGS REV" xfId="2255" xr:uid="{00000000-0005-0000-0000-0000CE080000}"/>
    <cellStyle name="_CBF KOTA HAKIM341_RED SEA WEEK 51" xfId="2256" xr:uid="{00000000-0005-0000-0000-0000CF080000}"/>
    <cellStyle name="_CBF KOTA HAKIM341_RED SEA WEEK 51_ky services" xfId="2257" xr:uid="{00000000-0005-0000-0000-0000D0080000}"/>
    <cellStyle name="_CBF KOTA HAKIM341_RED SEA WEEK 51_LTS week 34" xfId="2258" xr:uid="{00000000-0005-0000-0000-0000D1080000}"/>
    <cellStyle name="_CBF KOTA HAKIM341_RED SEA WEEK 51_LTS week 34_CCS LTS" xfId="2259" xr:uid="{00000000-0005-0000-0000-0000D2080000}"/>
    <cellStyle name="_CBF KOTA HAKIM341_RED SEA WEEK 51_LTS week 34_LTS WEEK 41 Revised NZS" xfId="2260" xr:uid="{00000000-0005-0000-0000-0000D3080000}"/>
    <cellStyle name="_CBF KOTA HAKIM341_RED SEA WEEK 51_LTS week23" xfId="2261" xr:uid="{00000000-0005-0000-0000-0000D4080000}"/>
    <cellStyle name="_CBF KOTA HAKIM341_RED SEA WEEK 51_LTS week23_CCS LTS" xfId="2262" xr:uid="{00000000-0005-0000-0000-0000D5080000}"/>
    <cellStyle name="_CBF KOTA HAKIM341_RED SEA WEEK 51_LTS week23_LTS WEEK 41 Revised NZS" xfId="2263" xr:uid="{00000000-0005-0000-0000-0000D6080000}"/>
    <cellStyle name="_CBF KOTA HAKIM341_RED SEA WEEK 51_LTS week26" xfId="2264" xr:uid="{00000000-0005-0000-0000-0000D7080000}"/>
    <cellStyle name="_CBF KOTA HAKIM341_RED SEA WEEK 51_LTS week26_CCS LTS" xfId="2265" xr:uid="{00000000-0005-0000-0000-0000D8080000}"/>
    <cellStyle name="_CBF KOTA HAKIM341_RED SEA WEEK 51_LTS week26_LTS WEEK 41 Revised NZS" xfId="2266" xr:uid="{00000000-0005-0000-0000-0000D9080000}"/>
    <cellStyle name="_CBF KOTA HAKIM341_RED SEA WEEK 51_MZS" xfId="2267" xr:uid="{00000000-0005-0000-0000-0000DA080000}"/>
    <cellStyle name="_CBF KOTA HAKIM341_RED SEA WEEK 51_PIL LTS WEEK 04" xfId="2268" xr:uid="{00000000-0005-0000-0000-0000DB080000}"/>
    <cellStyle name="_CBF KOTA HAKIM341_RED SEA WEEK 51_PIL LTS WEEK 12 (yudhi version)" xfId="2269" xr:uid="{00000000-0005-0000-0000-0000DC080000}"/>
    <cellStyle name="_CBF KOTA HAKIM341_RED SEA WEEK 51_PIL LTS WEEK 21 (yudhi version) Revised" xfId="2270" xr:uid="{00000000-0005-0000-0000-0000DD080000}"/>
    <cellStyle name="_CBF KOTA HAKIM341_RED SEA WEEK 51_PIL LTS WEEK 23 (UD)" xfId="2271" xr:uid="{00000000-0005-0000-0000-0000DE080000}"/>
    <cellStyle name="_CBF KOTA HAKIM341_RED SEA WEEK 51_PIL LTS WEEK 23 (UD)_CCS LTS" xfId="2272" xr:uid="{00000000-0005-0000-0000-0000DF080000}"/>
    <cellStyle name="_CBF KOTA HAKIM341_RED SEA WEEK 51_PIL LTS WEEK 23 (UD)_LTS WEEK 41 Revised NZS" xfId="2273" xr:uid="{00000000-0005-0000-0000-0000E0080000}"/>
    <cellStyle name="_CBF KOTA HAKIM341_RED SEA WEEK 51_RED SEA WEEK 13-14" xfId="2274" xr:uid="{00000000-0005-0000-0000-0000E1080000}"/>
    <cellStyle name="_CBF KOTA HAKIM341_RED SEA WEEK 51_RED SEA WEEK 21-14" xfId="2275" xr:uid="{00000000-0005-0000-0000-0000E2080000}"/>
    <cellStyle name="_CBF KOTA HAKIM341_RED SEA WEEK 51_RGS REV" xfId="2276" xr:uid="{00000000-0005-0000-0000-0000E3080000}"/>
    <cellStyle name="_CBF KOTA HAKIM341_RGS REV" xfId="2277" xr:uid="{00000000-0005-0000-0000-0000E4080000}"/>
    <cellStyle name="_CBF KOTA HAKIM341_SVT东南亚线" xfId="2278" xr:uid="{00000000-0005-0000-0000-0000E5080000}"/>
    <cellStyle name="_CBF KOTA HAKIM341_Xl0000094" xfId="2279" xr:uid="{00000000-0005-0000-0000-0000E6080000}"/>
    <cellStyle name="_IF2_35days pfs (SHA then PUS)" xfId="2280" xr:uid="{00000000-0005-0000-0000-0000E7080000}"/>
    <cellStyle name="_NAS pFS 27dec" xfId="2281" xr:uid="{00000000-0005-0000-0000-0000E8080000}"/>
    <cellStyle name="_RGS updated 08Aug2011" xfId="2282" xr:uid="{00000000-0005-0000-0000-0000E9080000}"/>
    <cellStyle name="_RSS- 8 vessels4 W GUARDS 11072011" xfId="2283" xr:uid="{00000000-0005-0000-0000-0000EA080000}"/>
    <cellStyle name="_RSS new PFS SC KP" xfId="2284" xr:uid="{00000000-0005-0000-0000-0000EB080000}"/>
    <cellStyle name="_RSS pfs apl 17012012" xfId="2285" xr:uid="{00000000-0005-0000-0000-0000EC080000}"/>
    <cellStyle name="_Slot Cost_PFS1" xfId="2286" xr:uid="{00000000-0005-0000-0000-0000ED080000}"/>
    <cellStyle name="_SPV new sch 14Sep10" xfId="2287" xr:uid="{00000000-0005-0000-0000-0000EE080000}"/>
    <cellStyle name="_SPV new sch 7Sep101" xfId="2288" xr:uid="{00000000-0005-0000-0000-0000EF080000}"/>
    <cellStyle name="_SWS_updated 26Sep2011" xfId="2289" xr:uid="{00000000-0005-0000-0000-0000F0080000}"/>
    <cellStyle name="_Upsized ABX_pfs &amp; sc (06Feb2012)" xfId="2290" xr:uid="{00000000-0005-0000-0000-0000F1080000}"/>
    <cellStyle name="_WSA_PFS_FC" xfId="2291" xr:uid="{00000000-0005-0000-0000-0000F2080000}"/>
    <cellStyle name="20% - Accent1 2" xfId="2292" xr:uid="{00000000-0005-0000-0000-0000F3080000}"/>
    <cellStyle name="20% - Accent2 2" xfId="2293" xr:uid="{00000000-0005-0000-0000-0000F4080000}"/>
    <cellStyle name="20% - Accent3 2" xfId="2294" xr:uid="{00000000-0005-0000-0000-0000F5080000}"/>
    <cellStyle name="20% - Accent4 2" xfId="2295" xr:uid="{00000000-0005-0000-0000-0000F6080000}"/>
    <cellStyle name="20% - Accent5 2" xfId="2296" xr:uid="{00000000-0005-0000-0000-0000F7080000}"/>
    <cellStyle name="20% - Accent6 2" xfId="2297" xr:uid="{00000000-0005-0000-0000-0000F8080000}"/>
    <cellStyle name="20% - アクセント 1" xfId="2298" xr:uid="{00000000-0005-0000-0000-0000F9080000}"/>
    <cellStyle name="20% - アクセント 2" xfId="2299" xr:uid="{00000000-0005-0000-0000-0000FA080000}"/>
    <cellStyle name="20% - アクセント 3" xfId="2300" xr:uid="{00000000-0005-0000-0000-0000FB080000}"/>
    <cellStyle name="20% - アクセント 4" xfId="2301" xr:uid="{00000000-0005-0000-0000-0000FC080000}"/>
    <cellStyle name="20% - アクセント 5" xfId="2302" xr:uid="{00000000-0005-0000-0000-0000FD080000}"/>
    <cellStyle name="20% - アクセント 6" xfId="2303" xr:uid="{00000000-0005-0000-0000-0000FE080000}"/>
    <cellStyle name="40% - Accent1 2" xfId="2304" xr:uid="{00000000-0005-0000-0000-0000FF080000}"/>
    <cellStyle name="40% - Accent2 2" xfId="2305" xr:uid="{00000000-0005-0000-0000-000000090000}"/>
    <cellStyle name="40% - Accent3 2" xfId="2306" xr:uid="{00000000-0005-0000-0000-000001090000}"/>
    <cellStyle name="40% - Accent4 2" xfId="2307" xr:uid="{00000000-0005-0000-0000-000002090000}"/>
    <cellStyle name="40% - Accent5 2" xfId="2308" xr:uid="{00000000-0005-0000-0000-000003090000}"/>
    <cellStyle name="40% - Accent6 2" xfId="2309" xr:uid="{00000000-0005-0000-0000-000004090000}"/>
    <cellStyle name="40% - アクセント 1" xfId="2310" xr:uid="{00000000-0005-0000-0000-000005090000}"/>
    <cellStyle name="40% - アクセント 2" xfId="2311" xr:uid="{00000000-0005-0000-0000-000006090000}"/>
    <cellStyle name="40% - アクセント 3" xfId="2312" xr:uid="{00000000-0005-0000-0000-000007090000}"/>
    <cellStyle name="40% - アクセント 4" xfId="2313" xr:uid="{00000000-0005-0000-0000-000008090000}"/>
    <cellStyle name="40% - アクセント 5" xfId="2314" xr:uid="{00000000-0005-0000-0000-000009090000}"/>
    <cellStyle name="40% - アクセント 6" xfId="2315" xr:uid="{00000000-0005-0000-0000-00000A090000}"/>
    <cellStyle name="60% - Accent1 2" xfId="2316" xr:uid="{00000000-0005-0000-0000-00000B090000}"/>
    <cellStyle name="60% - Accent2 2" xfId="2317" xr:uid="{00000000-0005-0000-0000-00000C090000}"/>
    <cellStyle name="60% - Accent3 2" xfId="2318" xr:uid="{00000000-0005-0000-0000-00000D090000}"/>
    <cellStyle name="60% - Accent4 2" xfId="2319" xr:uid="{00000000-0005-0000-0000-00000E090000}"/>
    <cellStyle name="60% - Accent5 2" xfId="2320" xr:uid="{00000000-0005-0000-0000-00000F090000}"/>
    <cellStyle name="60% - Accent6 2" xfId="2321" xr:uid="{00000000-0005-0000-0000-000010090000}"/>
    <cellStyle name="60% - アクセント 1" xfId="2322" xr:uid="{00000000-0005-0000-0000-000011090000}"/>
    <cellStyle name="60% - アクセント 2" xfId="2323" xr:uid="{00000000-0005-0000-0000-000012090000}"/>
    <cellStyle name="60% - アクセント 3" xfId="2324" xr:uid="{00000000-0005-0000-0000-000013090000}"/>
    <cellStyle name="60% - アクセント 4" xfId="2325" xr:uid="{00000000-0005-0000-0000-000014090000}"/>
    <cellStyle name="60% - アクセント 5" xfId="2326" xr:uid="{00000000-0005-0000-0000-000015090000}"/>
    <cellStyle name="60% - アクセント 6" xfId="2327" xr:uid="{00000000-0005-0000-0000-000016090000}"/>
    <cellStyle name="Accent1 2" xfId="2328" xr:uid="{00000000-0005-0000-0000-000017090000}"/>
    <cellStyle name="Accent2 2" xfId="2329" xr:uid="{00000000-0005-0000-0000-000018090000}"/>
    <cellStyle name="Accent3 2" xfId="2330" xr:uid="{00000000-0005-0000-0000-000019090000}"/>
    <cellStyle name="Accent4 2" xfId="2331" xr:uid="{00000000-0005-0000-0000-00001A090000}"/>
    <cellStyle name="Accent5 2" xfId="2332" xr:uid="{00000000-0005-0000-0000-00001B090000}"/>
    <cellStyle name="Accent6 2" xfId="2333" xr:uid="{00000000-0005-0000-0000-00001C090000}"/>
    <cellStyle name="Bad 2" xfId="2334" xr:uid="{00000000-0005-0000-0000-00001D090000}"/>
    <cellStyle name="BLE2" xfId="2335" xr:uid="{00000000-0005-0000-0000-00001E090000}"/>
    <cellStyle name="BLEBLE" xfId="2336" xr:uid="{00000000-0005-0000-0000-00001F090000}"/>
    <cellStyle name="Calculation 2" xfId="2337" xr:uid="{00000000-0005-0000-0000-000020090000}"/>
    <cellStyle name="Check Cell 2" xfId="2338" xr:uid="{00000000-0005-0000-0000-000021090000}"/>
    <cellStyle name="Comma [0] 2" xfId="2339" xr:uid="{00000000-0005-0000-0000-000022090000}"/>
    <cellStyle name="Comma 2" xfId="2340" xr:uid="{00000000-0005-0000-0000-000023090000}"/>
    <cellStyle name="Comma 2 2" xfId="2870" xr:uid="{AF22EEEC-F58B-4086-AE54-147A4C978AE7}"/>
    <cellStyle name="Comma 3" xfId="2341" xr:uid="{00000000-0005-0000-0000-000024090000}"/>
    <cellStyle name="Comma 3 2" xfId="2871" xr:uid="{9ED570F5-680C-4872-A9A1-692FB1BCBA20}"/>
    <cellStyle name="Currency 2" xfId="2342" xr:uid="{00000000-0005-0000-0000-000025090000}"/>
    <cellStyle name="Currency 3" xfId="2343" xr:uid="{00000000-0005-0000-0000-000026090000}"/>
    <cellStyle name="Currency 4" xfId="2344" xr:uid="{00000000-0005-0000-0000-000027090000}"/>
    <cellStyle name="Euro" xfId="2345" xr:uid="{00000000-0005-0000-0000-000028090000}"/>
    <cellStyle name="Explanatory Text 2" xfId="2346" xr:uid="{00000000-0005-0000-0000-000029090000}"/>
    <cellStyle name="FRxAmtStyle" xfId="2347" xr:uid="{00000000-0005-0000-0000-00002A090000}"/>
    <cellStyle name="Good 2" xfId="2348" xr:uid="{00000000-0005-0000-0000-00002B090000}"/>
    <cellStyle name="Grey" xfId="2349" xr:uid="{00000000-0005-0000-0000-00002C090000}"/>
    <cellStyle name="Header1" xfId="2350" xr:uid="{00000000-0005-0000-0000-00002D090000}"/>
    <cellStyle name="Header2" xfId="2351" xr:uid="{00000000-0005-0000-0000-00002E090000}"/>
    <cellStyle name="Heading 1 2" xfId="2352" xr:uid="{00000000-0005-0000-0000-00002F090000}"/>
    <cellStyle name="Heading 2 2" xfId="2353" xr:uid="{00000000-0005-0000-0000-000030090000}"/>
    <cellStyle name="Heading 3 2" xfId="2354" xr:uid="{00000000-0005-0000-0000-000031090000}"/>
    <cellStyle name="Heading 4 2" xfId="2355" xr:uid="{00000000-0005-0000-0000-000032090000}"/>
    <cellStyle name="Hyperlink 10" xfId="2356" xr:uid="{00000000-0005-0000-0000-000033090000}"/>
    <cellStyle name="Hyperlink 11" xfId="2357" xr:uid="{00000000-0005-0000-0000-000034090000}"/>
    <cellStyle name="Hyperlink 12" xfId="2358" xr:uid="{00000000-0005-0000-0000-000035090000}"/>
    <cellStyle name="Hyperlink 2" xfId="2359" xr:uid="{00000000-0005-0000-0000-000036090000}"/>
    <cellStyle name="Hyperlink 2 2" xfId="2360" xr:uid="{00000000-0005-0000-0000-000037090000}"/>
    <cellStyle name="Hyperlink 2_Sheet1" xfId="2361" xr:uid="{00000000-0005-0000-0000-000038090000}"/>
    <cellStyle name="Hyperlink 3" xfId="2362" xr:uid="{00000000-0005-0000-0000-000039090000}"/>
    <cellStyle name="Hyperlink 3 2" xfId="2363" xr:uid="{00000000-0005-0000-0000-00003A090000}"/>
    <cellStyle name="Hyperlink 3_Sheet1" xfId="2364" xr:uid="{00000000-0005-0000-0000-00003B090000}"/>
    <cellStyle name="Hyperlink 4" xfId="2365" xr:uid="{00000000-0005-0000-0000-00003C090000}"/>
    <cellStyle name="Hyperlink 4 2" xfId="2366" xr:uid="{00000000-0005-0000-0000-00003D090000}"/>
    <cellStyle name="Hyperlink 4_Sheet1" xfId="2367" xr:uid="{00000000-0005-0000-0000-00003E090000}"/>
    <cellStyle name="Hyperlink 5" xfId="2368" xr:uid="{00000000-0005-0000-0000-00003F090000}"/>
    <cellStyle name="Hyperlink 5 2" xfId="2369" xr:uid="{00000000-0005-0000-0000-000040090000}"/>
    <cellStyle name="Hyperlink 5_Sheet1" xfId="2370" xr:uid="{00000000-0005-0000-0000-000041090000}"/>
    <cellStyle name="Hyperlink 6" xfId="2371" xr:uid="{00000000-0005-0000-0000-000042090000}"/>
    <cellStyle name="Hyperlink 6 2" xfId="2372" xr:uid="{00000000-0005-0000-0000-000043090000}"/>
    <cellStyle name="Hyperlink 6_Sheet1" xfId="2373" xr:uid="{00000000-0005-0000-0000-000044090000}"/>
    <cellStyle name="Hyperlink 7" xfId="2374" xr:uid="{00000000-0005-0000-0000-000045090000}"/>
    <cellStyle name="Hyperlink 8" xfId="2375" xr:uid="{00000000-0005-0000-0000-000046090000}"/>
    <cellStyle name="Hyperlink 9" xfId="2376" xr:uid="{00000000-0005-0000-0000-000047090000}"/>
    <cellStyle name="Input [yellow]" xfId="2377" xr:uid="{00000000-0005-0000-0000-000048090000}"/>
    <cellStyle name="Input 2" xfId="2378" xr:uid="{00000000-0005-0000-0000-000049090000}"/>
    <cellStyle name="Input 3" xfId="2379" xr:uid="{00000000-0005-0000-0000-00004A090000}"/>
    <cellStyle name="Input 4" xfId="2380" xr:uid="{00000000-0005-0000-0000-00004B090000}"/>
    <cellStyle name="Linked Cell 2" xfId="2381" xr:uid="{00000000-0005-0000-0000-00004C090000}"/>
    <cellStyle name="Milliers [0]_AR1194" xfId="2382" xr:uid="{00000000-0005-0000-0000-00004D090000}"/>
    <cellStyle name="Milliers_AR1194" xfId="2383" xr:uid="{00000000-0005-0000-0000-00004E090000}"/>
    <cellStyle name="Monétaire [0]_AR1194" xfId="2384" xr:uid="{00000000-0005-0000-0000-00004F090000}"/>
    <cellStyle name="Monétaire_AR1194" xfId="2385" xr:uid="{00000000-0005-0000-0000-000050090000}"/>
    <cellStyle name="Neutral 2" xfId="2386" xr:uid="{00000000-0005-0000-0000-000051090000}"/>
    <cellStyle name="no dec" xfId="2387" xr:uid="{00000000-0005-0000-0000-000052090000}"/>
    <cellStyle name="Normal - Style1" xfId="2388" xr:uid="{00000000-0005-0000-0000-000054090000}"/>
    <cellStyle name="Normal 10" xfId="2389" xr:uid="{00000000-0005-0000-0000-000055090000}"/>
    <cellStyle name="Normal 100" xfId="2390" xr:uid="{00000000-0005-0000-0000-000056090000}"/>
    <cellStyle name="Normal 101" xfId="2391" xr:uid="{00000000-0005-0000-0000-000057090000}"/>
    <cellStyle name="Normal 102" xfId="2392" xr:uid="{00000000-0005-0000-0000-000058090000}"/>
    <cellStyle name="Normal 103" xfId="2393" xr:uid="{00000000-0005-0000-0000-000059090000}"/>
    <cellStyle name="Normal 104" xfId="2394" xr:uid="{00000000-0005-0000-0000-00005A090000}"/>
    <cellStyle name="Normal 104 2" xfId="2395" xr:uid="{00000000-0005-0000-0000-00005B090000}"/>
    <cellStyle name="Normal 104_ACS美国线" xfId="2396" xr:uid="{00000000-0005-0000-0000-00005C090000}"/>
    <cellStyle name="Normal 105" xfId="2397" xr:uid="{00000000-0005-0000-0000-00005D090000}"/>
    <cellStyle name="Normal 106" xfId="2398" xr:uid="{00000000-0005-0000-0000-00005E090000}"/>
    <cellStyle name="Normal 107" xfId="2399" xr:uid="{00000000-0005-0000-0000-00005F090000}"/>
    <cellStyle name="Normal 108" xfId="2400" xr:uid="{00000000-0005-0000-0000-000060090000}"/>
    <cellStyle name="Normal 109" xfId="2401" xr:uid="{00000000-0005-0000-0000-000061090000}"/>
    <cellStyle name="Normal 11" xfId="2402" xr:uid="{00000000-0005-0000-0000-000062090000}"/>
    <cellStyle name="Normal 11 2" xfId="2403" xr:uid="{00000000-0005-0000-0000-000063090000}"/>
    <cellStyle name="Normal 11 2 2" xfId="2872" xr:uid="{95773598-B482-4F48-A201-10FC511AD9A9}"/>
    <cellStyle name="Normal 110" xfId="2404" xr:uid="{00000000-0005-0000-0000-000064090000}"/>
    <cellStyle name="Normal 111" xfId="2405" xr:uid="{00000000-0005-0000-0000-000065090000}"/>
    <cellStyle name="Normal 112" xfId="2406" xr:uid="{00000000-0005-0000-0000-000066090000}"/>
    <cellStyle name="Normal 113" xfId="2407" xr:uid="{00000000-0005-0000-0000-000067090000}"/>
    <cellStyle name="Normal 114" xfId="2408" xr:uid="{00000000-0005-0000-0000-000068090000}"/>
    <cellStyle name="Normal 115" xfId="2409" xr:uid="{00000000-0005-0000-0000-000069090000}"/>
    <cellStyle name="Normal 116" xfId="2410" xr:uid="{00000000-0005-0000-0000-00006A090000}"/>
    <cellStyle name="Normal 117" xfId="2411" xr:uid="{00000000-0005-0000-0000-00006B090000}"/>
    <cellStyle name="Normal 118" xfId="2412" xr:uid="{00000000-0005-0000-0000-00006C090000}"/>
    <cellStyle name="Normal 119" xfId="2413" xr:uid="{00000000-0005-0000-0000-00006D090000}"/>
    <cellStyle name="Normal 12" xfId="2414" xr:uid="{00000000-0005-0000-0000-00006E090000}"/>
    <cellStyle name="Normal 12 2" xfId="2415" xr:uid="{00000000-0005-0000-0000-00006F090000}"/>
    <cellStyle name="Normal 120" xfId="2416" xr:uid="{00000000-0005-0000-0000-000070090000}"/>
    <cellStyle name="Normal 121" xfId="2417" xr:uid="{00000000-0005-0000-0000-000071090000}"/>
    <cellStyle name="Normal 122" xfId="2418" xr:uid="{00000000-0005-0000-0000-000072090000}"/>
    <cellStyle name="Normal 123" xfId="2419" xr:uid="{00000000-0005-0000-0000-000073090000}"/>
    <cellStyle name="Normal 124" xfId="2420" xr:uid="{00000000-0005-0000-0000-000074090000}"/>
    <cellStyle name="Normal 125" xfId="2421" xr:uid="{00000000-0005-0000-0000-000075090000}"/>
    <cellStyle name="Normal 126" xfId="2422" xr:uid="{00000000-0005-0000-0000-000076090000}"/>
    <cellStyle name="Normal 127" xfId="2423" xr:uid="{00000000-0005-0000-0000-000077090000}"/>
    <cellStyle name="Normal 128" xfId="2424" xr:uid="{00000000-0005-0000-0000-000078090000}"/>
    <cellStyle name="Normal 129" xfId="2425" xr:uid="{00000000-0005-0000-0000-000079090000}"/>
    <cellStyle name="Normal 13" xfId="2426" xr:uid="{00000000-0005-0000-0000-00007A090000}"/>
    <cellStyle name="Normal 130" xfId="2427" xr:uid="{00000000-0005-0000-0000-00007B090000}"/>
    <cellStyle name="Normal 131" xfId="2428" xr:uid="{00000000-0005-0000-0000-00007C090000}"/>
    <cellStyle name="Normal 132" xfId="2429" xr:uid="{00000000-0005-0000-0000-00007D090000}"/>
    <cellStyle name="Normal 133" xfId="2430" xr:uid="{00000000-0005-0000-0000-00007E090000}"/>
    <cellStyle name="Normal 134" xfId="2431" xr:uid="{00000000-0005-0000-0000-00007F090000}"/>
    <cellStyle name="Normal 135" xfId="2432" xr:uid="{00000000-0005-0000-0000-000080090000}"/>
    <cellStyle name="Normal 136" xfId="2433" xr:uid="{00000000-0005-0000-0000-000081090000}"/>
    <cellStyle name="Normal 137" xfId="2434" xr:uid="{00000000-0005-0000-0000-000082090000}"/>
    <cellStyle name="Normal 138" xfId="2435" xr:uid="{00000000-0005-0000-0000-000083090000}"/>
    <cellStyle name="Normal 139" xfId="2436" xr:uid="{00000000-0005-0000-0000-000084090000}"/>
    <cellStyle name="Normal 14" xfId="2437" xr:uid="{00000000-0005-0000-0000-000085090000}"/>
    <cellStyle name="Normal 140" xfId="2438" xr:uid="{00000000-0005-0000-0000-000086090000}"/>
    <cellStyle name="Normal 141" xfId="2439" xr:uid="{00000000-0005-0000-0000-000087090000}"/>
    <cellStyle name="Normal 142" xfId="2440" xr:uid="{00000000-0005-0000-0000-000088090000}"/>
    <cellStyle name="Normal 143" xfId="2441" xr:uid="{00000000-0005-0000-0000-000089090000}"/>
    <cellStyle name="Normal 144" xfId="2442" xr:uid="{00000000-0005-0000-0000-00008A090000}"/>
    <cellStyle name="Normal 145" xfId="2443" xr:uid="{00000000-0005-0000-0000-00008B090000}"/>
    <cellStyle name="Normal 146" xfId="2444" xr:uid="{00000000-0005-0000-0000-00008C090000}"/>
    <cellStyle name="Normal 147" xfId="2445" xr:uid="{00000000-0005-0000-0000-00008D090000}"/>
    <cellStyle name="Normal 148" xfId="2446" xr:uid="{00000000-0005-0000-0000-00008E090000}"/>
    <cellStyle name="Normal 149" xfId="2447" xr:uid="{00000000-0005-0000-0000-00008F090000}"/>
    <cellStyle name="Normal 15" xfId="2448" xr:uid="{00000000-0005-0000-0000-000090090000}"/>
    <cellStyle name="Normal 150" xfId="2449" xr:uid="{00000000-0005-0000-0000-000091090000}"/>
    <cellStyle name="Normal 151" xfId="2450" xr:uid="{00000000-0005-0000-0000-000092090000}"/>
    <cellStyle name="Normal 152" xfId="2451" xr:uid="{00000000-0005-0000-0000-000093090000}"/>
    <cellStyle name="Normal 153" xfId="2452" xr:uid="{00000000-0005-0000-0000-000094090000}"/>
    <cellStyle name="Normal 154" xfId="2453" xr:uid="{00000000-0005-0000-0000-000095090000}"/>
    <cellStyle name="Normal 155" xfId="2454" xr:uid="{00000000-0005-0000-0000-000096090000}"/>
    <cellStyle name="Normal 156" xfId="2455" xr:uid="{00000000-0005-0000-0000-000097090000}"/>
    <cellStyle name="Normal 157" xfId="2456" xr:uid="{00000000-0005-0000-0000-000098090000}"/>
    <cellStyle name="Normal 158" xfId="2457" xr:uid="{00000000-0005-0000-0000-000099090000}"/>
    <cellStyle name="Normal 159" xfId="2458" xr:uid="{00000000-0005-0000-0000-00009A090000}"/>
    <cellStyle name="Normal 159 2" xfId="2459" xr:uid="{00000000-0005-0000-0000-00009B090000}"/>
    <cellStyle name="Normal 159_ACS美国线" xfId="2460" xr:uid="{00000000-0005-0000-0000-00009C090000}"/>
    <cellStyle name="Normal 16" xfId="2461" xr:uid="{00000000-0005-0000-0000-00009D090000}"/>
    <cellStyle name="Normal 160" xfId="2462" xr:uid="{00000000-0005-0000-0000-00009E090000}"/>
    <cellStyle name="Normal 161" xfId="2463" xr:uid="{00000000-0005-0000-0000-00009F090000}"/>
    <cellStyle name="Normal 162" xfId="2464" xr:uid="{00000000-0005-0000-0000-0000A0090000}"/>
    <cellStyle name="Normal 163" xfId="2465" xr:uid="{00000000-0005-0000-0000-0000A1090000}"/>
    <cellStyle name="Normal 164" xfId="2466" xr:uid="{00000000-0005-0000-0000-0000A2090000}"/>
    <cellStyle name="Normal 165" xfId="2467" xr:uid="{00000000-0005-0000-0000-0000A3090000}"/>
    <cellStyle name="Normal 166" xfId="2468" xr:uid="{00000000-0005-0000-0000-0000A4090000}"/>
    <cellStyle name="Normal 167" xfId="2469" xr:uid="{00000000-0005-0000-0000-0000A5090000}"/>
    <cellStyle name="Normal 168" xfId="2470" xr:uid="{00000000-0005-0000-0000-0000A6090000}"/>
    <cellStyle name="Normal 169" xfId="2471" xr:uid="{00000000-0005-0000-0000-0000A7090000}"/>
    <cellStyle name="Normal 17" xfId="2472" xr:uid="{00000000-0005-0000-0000-0000A8090000}"/>
    <cellStyle name="Normal 170" xfId="2473" xr:uid="{00000000-0005-0000-0000-0000A9090000}"/>
    <cellStyle name="Normal 171" xfId="2474" xr:uid="{00000000-0005-0000-0000-0000AA090000}"/>
    <cellStyle name="Normal 172" xfId="2475" xr:uid="{00000000-0005-0000-0000-0000AB090000}"/>
    <cellStyle name="Normal 173" xfId="2476" xr:uid="{00000000-0005-0000-0000-0000AC090000}"/>
    <cellStyle name="Normal 174" xfId="2477" xr:uid="{00000000-0005-0000-0000-0000AD090000}"/>
    <cellStyle name="Normal 175" xfId="2478" xr:uid="{00000000-0005-0000-0000-0000AE090000}"/>
    <cellStyle name="Normal 176" xfId="2479" xr:uid="{00000000-0005-0000-0000-0000AF090000}"/>
    <cellStyle name="Normal 177" xfId="2480" xr:uid="{00000000-0005-0000-0000-0000B0090000}"/>
    <cellStyle name="Normal 178" xfId="2481" xr:uid="{00000000-0005-0000-0000-0000B1090000}"/>
    <cellStyle name="Normal 179" xfId="2482" xr:uid="{00000000-0005-0000-0000-0000B2090000}"/>
    <cellStyle name="Normal 18" xfId="2483" xr:uid="{00000000-0005-0000-0000-0000B3090000}"/>
    <cellStyle name="Normal 180" xfId="2484" xr:uid="{00000000-0005-0000-0000-0000B4090000}"/>
    <cellStyle name="Normal 181" xfId="2485" xr:uid="{00000000-0005-0000-0000-0000B5090000}"/>
    <cellStyle name="Normal 182" xfId="2486" xr:uid="{00000000-0005-0000-0000-0000B6090000}"/>
    <cellStyle name="Normal 183" xfId="2487" xr:uid="{00000000-0005-0000-0000-0000B7090000}"/>
    <cellStyle name="Normal 184" xfId="2488" xr:uid="{00000000-0005-0000-0000-0000B8090000}"/>
    <cellStyle name="Normal 185" xfId="2489" xr:uid="{00000000-0005-0000-0000-0000B9090000}"/>
    <cellStyle name="Normal 186" xfId="2490" xr:uid="{00000000-0005-0000-0000-0000BA090000}"/>
    <cellStyle name="Normal 187" xfId="2491" xr:uid="{00000000-0005-0000-0000-0000BB090000}"/>
    <cellStyle name="Normal 188" xfId="2492" xr:uid="{00000000-0005-0000-0000-0000BC090000}"/>
    <cellStyle name="Normal 189" xfId="2493" xr:uid="{00000000-0005-0000-0000-0000BD090000}"/>
    <cellStyle name="Normal 19" xfId="2494" xr:uid="{00000000-0005-0000-0000-0000BE090000}"/>
    <cellStyle name="Normal 190" xfId="2495" xr:uid="{00000000-0005-0000-0000-0000BF090000}"/>
    <cellStyle name="Normal 191" xfId="2496" xr:uid="{00000000-0005-0000-0000-0000C0090000}"/>
    <cellStyle name="Normal 192" xfId="2497" xr:uid="{00000000-0005-0000-0000-0000C1090000}"/>
    <cellStyle name="Normal 193" xfId="2498" xr:uid="{00000000-0005-0000-0000-0000C2090000}"/>
    <cellStyle name="Normal 194" xfId="2499" xr:uid="{00000000-0005-0000-0000-0000C3090000}"/>
    <cellStyle name="Normal 195" xfId="2500" xr:uid="{00000000-0005-0000-0000-0000C4090000}"/>
    <cellStyle name="Normal 196" xfId="2501" xr:uid="{00000000-0005-0000-0000-0000C5090000}"/>
    <cellStyle name="Normal 197" xfId="2502" xr:uid="{00000000-0005-0000-0000-0000C6090000}"/>
    <cellStyle name="Normal 198" xfId="2503" xr:uid="{00000000-0005-0000-0000-0000C7090000}"/>
    <cellStyle name="Normal 199" xfId="2504" xr:uid="{00000000-0005-0000-0000-0000C8090000}"/>
    <cellStyle name="Normal 2" xfId="2505" xr:uid="{00000000-0005-0000-0000-0000C9090000}"/>
    <cellStyle name="Normal 2 2" xfId="2506" xr:uid="{00000000-0005-0000-0000-0000CA090000}"/>
    <cellStyle name="Normal 2 3" xfId="2507" xr:uid="{00000000-0005-0000-0000-0000CB090000}"/>
    <cellStyle name="Normal 2_2009_Winter and 2010_Plan Study_20091214" xfId="2508" xr:uid="{00000000-0005-0000-0000-0000CC090000}"/>
    <cellStyle name="Normal 2_PIL LTS Week 43 (2)" xfId="2509" xr:uid="{00000000-0005-0000-0000-0000CD090000}"/>
    <cellStyle name="Normal 20" xfId="2510" xr:uid="{00000000-0005-0000-0000-0000CE090000}"/>
    <cellStyle name="Normal 200" xfId="2511" xr:uid="{00000000-0005-0000-0000-0000CF090000}"/>
    <cellStyle name="Normal 201" xfId="2512" xr:uid="{00000000-0005-0000-0000-0000D0090000}"/>
    <cellStyle name="Normal 202" xfId="2513" xr:uid="{00000000-0005-0000-0000-0000D1090000}"/>
    <cellStyle name="Normal 203" xfId="2514" xr:uid="{00000000-0005-0000-0000-0000D2090000}"/>
    <cellStyle name="Normal 204" xfId="2515" xr:uid="{00000000-0005-0000-0000-0000D3090000}"/>
    <cellStyle name="Normal 205" xfId="2516" xr:uid="{00000000-0005-0000-0000-0000D4090000}"/>
    <cellStyle name="Normal 206" xfId="2517" xr:uid="{00000000-0005-0000-0000-0000D5090000}"/>
    <cellStyle name="Normal 207" xfId="2518" xr:uid="{00000000-0005-0000-0000-0000D6090000}"/>
    <cellStyle name="Normal 208" xfId="2519" xr:uid="{00000000-0005-0000-0000-0000D7090000}"/>
    <cellStyle name="Normal 209" xfId="2520" xr:uid="{00000000-0005-0000-0000-0000D8090000}"/>
    <cellStyle name="Normal 21" xfId="2521" xr:uid="{00000000-0005-0000-0000-0000D9090000}"/>
    <cellStyle name="Normal 210" xfId="2522" xr:uid="{00000000-0005-0000-0000-0000DA090000}"/>
    <cellStyle name="Normal 211" xfId="2523" xr:uid="{00000000-0005-0000-0000-0000DB090000}"/>
    <cellStyle name="Normal 212" xfId="2524" xr:uid="{00000000-0005-0000-0000-0000DC090000}"/>
    <cellStyle name="Normal 213" xfId="2525" xr:uid="{00000000-0005-0000-0000-0000DD090000}"/>
    <cellStyle name="Normal 214" xfId="2526" xr:uid="{00000000-0005-0000-0000-0000DE090000}"/>
    <cellStyle name="Normal 215" xfId="2527" xr:uid="{00000000-0005-0000-0000-0000DF090000}"/>
    <cellStyle name="Normal 216" xfId="2528" xr:uid="{00000000-0005-0000-0000-0000E0090000}"/>
    <cellStyle name="Normal 217" xfId="2529" xr:uid="{00000000-0005-0000-0000-0000E1090000}"/>
    <cellStyle name="Normal 218" xfId="2530" xr:uid="{00000000-0005-0000-0000-0000E2090000}"/>
    <cellStyle name="Normal 219" xfId="2531" xr:uid="{00000000-0005-0000-0000-0000E3090000}"/>
    <cellStyle name="Normal 22" xfId="2532" xr:uid="{00000000-0005-0000-0000-0000E4090000}"/>
    <cellStyle name="Normal 220" xfId="2533" xr:uid="{00000000-0005-0000-0000-0000E5090000}"/>
    <cellStyle name="Normal 221" xfId="2534" xr:uid="{00000000-0005-0000-0000-0000E6090000}"/>
    <cellStyle name="Normal 222" xfId="2535" xr:uid="{00000000-0005-0000-0000-0000E7090000}"/>
    <cellStyle name="Normal 223" xfId="2536" xr:uid="{00000000-0005-0000-0000-0000E8090000}"/>
    <cellStyle name="Normal 224" xfId="2537" xr:uid="{00000000-0005-0000-0000-0000E9090000}"/>
    <cellStyle name="Normal 225" xfId="2538" xr:uid="{00000000-0005-0000-0000-0000EA090000}"/>
    <cellStyle name="Normal 226" xfId="2539" xr:uid="{00000000-0005-0000-0000-0000EB090000}"/>
    <cellStyle name="Normal 227" xfId="2540" xr:uid="{00000000-0005-0000-0000-0000EC090000}"/>
    <cellStyle name="Normal 228" xfId="2541" xr:uid="{00000000-0005-0000-0000-0000ED090000}"/>
    <cellStyle name="Normal 229" xfId="2542" xr:uid="{00000000-0005-0000-0000-0000EE090000}"/>
    <cellStyle name="Normal 23" xfId="2543" xr:uid="{00000000-0005-0000-0000-0000EF090000}"/>
    <cellStyle name="Normal 230" xfId="2544" xr:uid="{00000000-0005-0000-0000-0000F0090000}"/>
    <cellStyle name="Normal 231" xfId="2545" xr:uid="{00000000-0005-0000-0000-0000F1090000}"/>
    <cellStyle name="Normal 232" xfId="2546" xr:uid="{00000000-0005-0000-0000-0000F2090000}"/>
    <cellStyle name="Normal 233" xfId="2547" xr:uid="{00000000-0005-0000-0000-0000F3090000}"/>
    <cellStyle name="Normal 234" xfId="2548" xr:uid="{00000000-0005-0000-0000-0000F4090000}"/>
    <cellStyle name="Normal 235" xfId="2549" xr:uid="{00000000-0005-0000-0000-0000F5090000}"/>
    <cellStyle name="Normal 236" xfId="2550" xr:uid="{00000000-0005-0000-0000-0000F6090000}"/>
    <cellStyle name="Normal 237" xfId="2551" xr:uid="{00000000-0005-0000-0000-0000F7090000}"/>
    <cellStyle name="Normal 238" xfId="2552" xr:uid="{00000000-0005-0000-0000-0000F8090000}"/>
    <cellStyle name="Normal 239" xfId="2553" xr:uid="{00000000-0005-0000-0000-0000F9090000}"/>
    <cellStyle name="Normal 24" xfId="2554" xr:uid="{00000000-0005-0000-0000-0000FA090000}"/>
    <cellStyle name="Normal 240" xfId="2555" xr:uid="{00000000-0005-0000-0000-0000FB090000}"/>
    <cellStyle name="Normal 241" xfId="2556" xr:uid="{00000000-0005-0000-0000-0000FC090000}"/>
    <cellStyle name="Normal 242" xfId="2557" xr:uid="{00000000-0005-0000-0000-0000FD090000}"/>
    <cellStyle name="Normal 243" xfId="2558" xr:uid="{00000000-0005-0000-0000-0000FE090000}"/>
    <cellStyle name="Normal 244" xfId="2559" xr:uid="{00000000-0005-0000-0000-0000FF090000}"/>
    <cellStyle name="Normal 245" xfId="2560" xr:uid="{00000000-0005-0000-0000-0000000A0000}"/>
    <cellStyle name="Normal 246" xfId="2561" xr:uid="{00000000-0005-0000-0000-0000010A0000}"/>
    <cellStyle name="Normal 247" xfId="2562" xr:uid="{00000000-0005-0000-0000-0000020A0000}"/>
    <cellStyle name="Normal 248" xfId="2563" xr:uid="{00000000-0005-0000-0000-0000030A0000}"/>
    <cellStyle name="Normal 249" xfId="2564" xr:uid="{00000000-0005-0000-0000-0000040A0000}"/>
    <cellStyle name="Normal 25" xfId="2565" xr:uid="{00000000-0005-0000-0000-0000050A0000}"/>
    <cellStyle name="Normal 250" xfId="2566" xr:uid="{00000000-0005-0000-0000-0000060A0000}"/>
    <cellStyle name="Normal 251" xfId="2567" xr:uid="{00000000-0005-0000-0000-0000070A0000}"/>
    <cellStyle name="Normal 252" xfId="2568" xr:uid="{00000000-0005-0000-0000-0000080A0000}"/>
    <cellStyle name="Normal 253" xfId="2569" xr:uid="{00000000-0005-0000-0000-0000090A0000}"/>
    <cellStyle name="Normal 254" xfId="2570" xr:uid="{00000000-0005-0000-0000-00000A0A0000}"/>
    <cellStyle name="Normal 255" xfId="2571" xr:uid="{00000000-0005-0000-0000-00000B0A0000}"/>
    <cellStyle name="Normal 256" xfId="2572" xr:uid="{00000000-0005-0000-0000-00000C0A0000}"/>
    <cellStyle name="Normal 257" xfId="2573" xr:uid="{00000000-0005-0000-0000-00000D0A0000}"/>
    <cellStyle name="Normal 258" xfId="2574" xr:uid="{00000000-0005-0000-0000-00000E0A0000}"/>
    <cellStyle name="Normal 259" xfId="2575" xr:uid="{00000000-0005-0000-0000-00000F0A0000}"/>
    <cellStyle name="Normal 26" xfId="2576" xr:uid="{00000000-0005-0000-0000-0000100A0000}"/>
    <cellStyle name="Normal 260" xfId="2577" xr:uid="{00000000-0005-0000-0000-0000110A0000}"/>
    <cellStyle name="Normal 27" xfId="2578" xr:uid="{00000000-0005-0000-0000-0000120A0000}"/>
    <cellStyle name="Normal 28" xfId="2579" xr:uid="{00000000-0005-0000-0000-0000130A0000}"/>
    <cellStyle name="Normal 29" xfId="2580" xr:uid="{00000000-0005-0000-0000-0000140A0000}"/>
    <cellStyle name="Normal 3" xfId="2581" xr:uid="{00000000-0005-0000-0000-0000150A0000}"/>
    <cellStyle name="Normal 30" xfId="2582" xr:uid="{00000000-0005-0000-0000-0000160A0000}"/>
    <cellStyle name="Normal 31" xfId="2583" xr:uid="{00000000-0005-0000-0000-0000170A0000}"/>
    <cellStyle name="Normal 32" xfId="2584" xr:uid="{00000000-0005-0000-0000-0000180A0000}"/>
    <cellStyle name="Normal 33" xfId="2585" xr:uid="{00000000-0005-0000-0000-0000190A0000}"/>
    <cellStyle name="Normal 34" xfId="2586" xr:uid="{00000000-0005-0000-0000-00001A0A0000}"/>
    <cellStyle name="Normal 35" xfId="2587" xr:uid="{00000000-0005-0000-0000-00001B0A0000}"/>
    <cellStyle name="Normal 36" xfId="2588" xr:uid="{00000000-0005-0000-0000-00001C0A0000}"/>
    <cellStyle name="Normal 37" xfId="2589" xr:uid="{00000000-0005-0000-0000-00001D0A0000}"/>
    <cellStyle name="Normal 38" xfId="2590" xr:uid="{00000000-0005-0000-0000-00001E0A0000}"/>
    <cellStyle name="Normal 39" xfId="2591" xr:uid="{00000000-0005-0000-0000-00001F0A0000}"/>
    <cellStyle name="Normal 4" xfId="2592" xr:uid="{00000000-0005-0000-0000-0000200A0000}"/>
    <cellStyle name="Normal 40" xfId="2593" xr:uid="{00000000-0005-0000-0000-0000210A0000}"/>
    <cellStyle name="Normal 41" xfId="2594" xr:uid="{00000000-0005-0000-0000-0000220A0000}"/>
    <cellStyle name="Normal 42" xfId="2595" xr:uid="{00000000-0005-0000-0000-0000230A0000}"/>
    <cellStyle name="Normal 43" xfId="2596" xr:uid="{00000000-0005-0000-0000-0000240A0000}"/>
    <cellStyle name="Normal 44" xfId="2597" xr:uid="{00000000-0005-0000-0000-0000250A0000}"/>
    <cellStyle name="Normal 45" xfId="2598" xr:uid="{00000000-0005-0000-0000-0000260A0000}"/>
    <cellStyle name="Normal 46" xfId="2599" xr:uid="{00000000-0005-0000-0000-0000270A0000}"/>
    <cellStyle name="Normal 47" xfId="2600" xr:uid="{00000000-0005-0000-0000-0000280A0000}"/>
    <cellStyle name="Normal 48" xfId="2601" xr:uid="{00000000-0005-0000-0000-0000290A0000}"/>
    <cellStyle name="Normal 49" xfId="2602" xr:uid="{00000000-0005-0000-0000-00002A0A0000}"/>
    <cellStyle name="Normal 5" xfId="2603" xr:uid="{00000000-0005-0000-0000-00002B0A0000}"/>
    <cellStyle name="Normal 50" xfId="2604" xr:uid="{00000000-0005-0000-0000-00002C0A0000}"/>
    <cellStyle name="Normal 51" xfId="2605" xr:uid="{00000000-0005-0000-0000-00002D0A0000}"/>
    <cellStyle name="Normal 52" xfId="2606" xr:uid="{00000000-0005-0000-0000-00002E0A0000}"/>
    <cellStyle name="Normal 53" xfId="2607" xr:uid="{00000000-0005-0000-0000-00002F0A0000}"/>
    <cellStyle name="Normal 54" xfId="2608" xr:uid="{00000000-0005-0000-0000-0000300A0000}"/>
    <cellStyle name="Normal 55" xfId="2609" xr:uid="{00000000-0005-0000-0000-0000310A0000}"/>
    <cellStyle name="Normal 56" xfId="2610" xr:uid="{00000000-0005-0000-0000-0000320A0000}"/>
    <cellStyle name="Normal 57" xfId="2611" xr:uid="{00000000-0005-0000-0000-0000330A0000}"/>
    <cellStyle name="Normal 58" xfId="2612" xr:uid="{00000000-0005-0000-0000-0000340A0000}"/>
    <cellStyle name="Normal 59" xfId="2613" xr:uid="{00000000-0005-0000-0000-0000350A0000}"/>
    <cellStyle name="Normal 6" xfId="2614" xr:uid="{00000000-0005-0000-0000-0000360A0000}"/>
    <cellStyle name="Normal 60" xfId="2615" xr:uid="{00000000-0005-0000-0000-0000370A0000}"/>
    <cellStyle name="Normal 61" xfId="2616" xr:uid="{00000000-0005-0000-0000-0000380A0000}"/>
    <cellStyle name="Normal 62" xfId="2617" xr:uid="{00000000-0005-0000-0000-0000390A0000}"/>
    <cellStyle name="Normal 63" xfId="2618" xr:uid="{00000000-0005-0000-0000-00003A0A0000}"/>
    <cellStyle name="Normal 64" xfId="2619" xr:uid="{00000000-0005-0000-0000-00003B0A0000}"/>
    <cellStyle name="Normal 65" xfId="2620" xr:uid="{00000000-0005-0000-0000-00003C0A0000}"/>
    <cellStyle name="Normal 66" xfId="2621" xr:uid="{00000000-0005-0000-0000-00003D0A0000}"/>
    <cellStyle name="Normal 67" xfId="2622" xr:uid="{00000000-0005-0000-0000-00003E0A0000}"/>
    <cellStyle name="Normal 68" xfId="2623" xr:uid="{00000000-0005-0000-0000-00003F0A0000}"/>
    <cellStyle name="Normal 69" xfId="2624" xr:uid="{00000000-0005-0000-0000-0000400A0000}"/>
    <cellStyle name="Normal 7" xfId="2625" xr:uid="{00000000-0005-0000-0000-0000410A0000}"/>
    <cellStyle name="Normal 70" xfId="2626" xr:uid="{00000000-0005-0000-0000-0000420A0000}"/>
    <cellStyle name="Normal 71" xfId="2627" xr:uid="{00000000-0005-0000-0000-0000430A0000}"/>
    <cellStyle name="Normal 72" xfId="2628" xr:uid="{00000000-0005-0000-0000-0000440A0000}"/>
    <cellStyle name="Normal 73" xfId="2629" xr:uid="{00000000-0005-0000-0000-0000450A0000}"/>
    <cellStyle name="Normal 74" xfId="2630" xr:uid="{00000000-0005-0000-0000-0000460A0000}"/>
    <cellStyle name="Normal 75" xfId="2631" xr:uid="{00000000-0005-0000-0000-0000470A0000}"/>
    <cellStyle name="Normal 76" xfId="2632" xr:uid="{00000000-0005-0000-0000-0000480A0000}"/>
    <cellStyle name="Normal 77" xfId="2633" xr:uid="{00000000-0005-0000-0000-0000490A0000}"/>
    <cellStyle name="Normal 78" xfId="2634" xr:uid="{00000000-0005-0000-0000-00004A0A0000}"/>
    <cellStyle name="Normal 79" xfId="2635" xr:uid="{00000000-0005-0000-0000-00004B0A0000}"/>
    <cellStyle name="Normal 8" xfId="2636" xr:uid="{00000000-0005-0000-0000-00004C0A0000}"/>
    <cellStyle name="Normal 80" xfId="2637" xr:uid="{00000000-0005-0000-0000-00004D0A0000}"/>
    <cellStyle name="Normal 81" xfId="2638" xr:uid="{00000000-0005-0000-0000-00004E0A0000}"/>
    <cellStyle name="Normal 82" xfId="2639" xr:uid="{00000000-0005-0000-0000-00004F0A0000}"/>
    <cellStyle name="Normal 83" xfId="2640" xr:uid="{00000000-0005-0000-0000-0000500A0000}"/>
    <cellStyle name="Normal 84" xfId="2641" xr:uid="{00000000-0005-0000-0000-0000510A0000}"/>
    <cellStyle name="Normal 85" xfId="2642" xr:uid="{00000000-0005-0000-0000-0000520A0000}"/>
    <cellStyle name="Normal 86" xfId="2643" xr:uid="{00000000-0005-0000-0000-0000530A0000}"/>
    <cellStyle name="Normal 87" xfId="2644" xr:uid="{00000000-0005-0000-0000-0000540A0000}"/>
    <cellStyle name="Normal 88" xfId="2645" xr:uid="{00000000-0005-0000-0000-0000550A0000}"/>
    <cellStyle name="Normal 89" xfId="2646" xr:uid="{00000000-0005-0000-0000-0000560A0000}"/>
    <cellStyle name="Normal 9" xfId="2647" xr:uid="{00000000-0005-0000-0000-0000570A0000}"/>
    <cellStyle name="Normal 90" xfId="2648" xr:uid="{00000000-0005-0000-0000-0000580A0000}"/>
    <cellStyle name="Normal 91" xfId="2649" xr:uid="{00000000-0005-0000-0000-0000590A0000}"/>
    <cellStyle name="Normal 92" xfId="2650" xr:uid="{00000000-0005-0000-0000-00005A0A0000}"/>
    <cellStyle name="Normal 93" xfId="2651" xr:uid="{00000000-0005-0000-0000-00005B0A0000}"/>
    <cellStyle name="Normal 94" xfId="2652" xr:uid="{00000000-0005-0000-0000-00005C0A0000}"/>
    <cellStyle name="Normal 95" xfId="2653" xr:uid="{00000000-0005-0000-0000-00005D0A0000}"/>
    <cellStyle name="Normal 96" xfId="2654" xr:uid="{00000000-0005-0000-0000-00005E0A0000}"/>
    <cellStyle name="Normal 97" xfId="2655" xr:uid="{00000000-0005-0000-0000-00005F0A0000}"/>
    <cellStyle name="Normal 98" xfId="2656" xr:uid="{00000000-0005-0000-0000-0000600A0000}"/>
    <cellStyle name="Normal 99" xfId="2657" xr:uid="{00000000-0005-0000-0000-0000610A0000}"/>
    <cellStyle name="Normal_ASA Feb'08" xfId="2658" xr:uid="{00000000-0005-0000-0000-0000620A0000}"/>
    <cellStyle name="Normal_Combined Monthly Schedule Nov'08 1st" xfId="2659" xr:uid="{00000000-0005-0000-0000-0000630A0000}"/>
    <cellStyle name="Normal_CSG  Feb'08" xfId="2660" xr:uid="{00000000-0005-0000-0000-0000640A0000}"/>
    <cellStyle name="Normal_CST Feb'08" xfId="2661" xr:uid="{00000000-0005-0000-0000-0000650A0000}"/>
    <cellStyle name="Normal_CST Feb'08_PIL Schel of Apr'08 4th" xfId="2662" xr:uid="{00000000-0005-0000-0000-0000660A0000}"/>
    <cellStyle name="Normal_EAS Feb'08" xfId="2663" xr:uid="{00000000-0005-0000-0000-0000670A0000}"/>
    <cellStyle name="Normal_FES Feb'08" xfId="2664" xr:uid="{00000000-0005-0000-0000-0000680A0000}"/>
    <cellStyle name="Normal_LTS week 34" xfId="2665" xr:uid="{00000000-0005-0000-0000-0000690A0000}"/>
    <cellStyle name="Normal_Part 2 - Week_36 dated 07.09.12" xfId="2666" xr:uid="{00000000-0005-0000-0000-00006A0A0000}"/>
    <cellStyle name="Normal_Part 2 - Week_36 dated 21.09.12" xfId="2667" xr:uid="{00000000-0005-0000-0000-00006B0A0000}"/>
    <cellStyle name="Normal_PIL LTS WEEK 23 (UD)" xfId="2668" xr:uid="{00000000-0005-0000-0000-00006C0A0000}"/>
    <cellStyle name="Normal_RSS Feb'08" xfId="2669" xr:uid="{00000000-0005-0000-0000-00006D0A0000}"/>
    <cellStyle name="Normal_SAS Feb'08" xfId="2670" xr:uid="{00000000-0005-0000-0000-00006F0A0000}"/>
    <cellStyle name="Normal_SAS Feb'08_schedule of Dec'08 4TH " xfId="2671" xr:uid="{00000000-0005-0000-0000-0000700A0000}"/>
    <cellStyle name="Normal_SBS Feb'08" xfId="2672" xr:uid="{00000000-0005-0000-0000-0000710A0000}"/>
    <cellStyle name="Normal_TP1美国线" xfId="2673" xr:uid="{00000000-0005-0000-0000-0000720A0000}"/>
    <cellStyle name="Note 2" xfId="2674" xr:uid="{00000000-0005-0000-0000-0000730A0000}"/>
    <cellStyle name="Output 2" xfId="2675" xr:uid="{00000000-0005-0000-0000-0000740A0000}"/>
    <cellStyle name="Percent [2]" xfId="2676" xr:uid="{00000000-0005-0000-0000-0000750A0000}"/>
    <cellStyle name="Percent 2" xfId="2677" xr:uid="{00000000-0005-0000-0000-0000760A0000}"/>
    <cellStyle name="Percent 3" xfId="2678" xr:uid="{00000000-0005-0000-0000-0000770A0000}"/>
    <cellStyle name="PERCENTAGE" xfId="2679" xr:uid="{00000000-0005-0000-0000-0000780A0000}"/>
    <cellStyle name="Standard_Weekly1" xfId="2680" xr:uid="{00000000-0005-0000-0000-0000790A0000}"/>
    <cellStyle name="Style 1" xfId="2681" xr:uid="{00000000-0005-0000-0000-00007A0A0000}"/>
    <cellStyle name="STYLE1_VESSEL P&amp;L-MTD (Jan09)" xfId="2682" xr:uid="{00000000-0005-0000-0000-00007B0A0000}"/>
    <cellStyle name="Title 2" xfId="2683" xr:uid="{00000000-0005-0000-0000-00007C0A0000}"/>
    <cellStyle name="Total 2" xfId="2684" xr:uid="{00000000-0005-0000-0000-00007D0A0000}"/>
    <cellStyle name="Warning Text 2" xfId="2685" xr:uid="{00000000-0005-0000-0000-00007E0A0000}"/>
    <cellStyle name="アクセント 1" xfId="2686" xr:uid="{00000000-0005-0000-0000-00007F0A0000}"/>
    <cellStyle name="アクセント 2" xfId="2687" xr:uid="{00000000-0005-0000-0000-0000800A0000}"/>
    <cellStyle name="アクセント 3" xfId="2688" xr:uid="{00000000-0005-0000-0000-0000810A0000}"/>
    <cellStyle name="アクセント 4" xfId="2689" xr:uid="{00000000-0005-0000-0000-0000820A0000}"/>
    <cellStyle name="アクセント 5" xfId="2690" xr:uid="{00000000-0005-0000-0000-0000830A0000}"/>
    <cellStyle name="アクセント 6" xfId="2691" xr:uid="{00000000-0005-0000-0000-0000840A0000}"/>
    <cellStyle name="タイトル" xfId="2692" xr:uid="{00000000-0005-0000-0000-0000850A0000}"/>
    <cellStyle name="チェック セル" xfId="2693" xr:uid="{00000000-0005-0000-0000-0000860A0000}"/>
    <cellStyle name="どちらでもない" xfId="2694" xr:uid="{00000000-0005-0000-0000-0000870A0000}"/>
    <cellStyle name="メモ" xfId="2695" xr:uid="{00000000-0005-0000-0000-0000880A0000}"/>
    <cellStyle name="リンク セル" xfId="2696" xr:uid="{00000000-0005-0000-0000-0000890A0000}"/>
    <cellStyle name="標準 2" xfId="2856" xr:uid="{00000000-0005-0000-0000-00002A0B0000}"/>
    <cellStyle name="標準 3" xfId="2857" xr:uid="{00000000-0005-0000-0000-00002B0B0000}"/>
    <cellStyle name="差_BLW(AUG)" xfId="2781" xr:uid="{00000000-0005-0000-0000-0000DE0A0000}"/>
    <cellStyle name="差_BLW(July)" xfId="2782" xr:uid="{00000000-0005-0000-0000-0000DF0A0000}"/>
    <cellStyle name="差_BLW(JUN)" xfId="2783" xr:uid="{00000000-0005-0000-0000-0000E00A0000}"/>
    <cellStyle name="差_BLW(OCT)" xfId="2784" xr:uid="{00000000-0005-0000-0000-0000E10A0000}"/>
    <cellStyle name="差_CKX5(01JUN)" xfId="2785" xr:uid="{00000000-0005-0000-0000-0000E20A0000}"/>
    <cellStyle name="差_CKX5(APR)" xfId="2786" xr:uid="{00000000-0005-0000-0000-0000E30A0000}"/>
    <cellStyle name="差_CKX5(DLC-INC) (6th,JULY)" xfId="2787" xr:uid="{00000000-0005-0000-0000-0000E40A0000}"/>
    <cellStyle name="差_CKX5(JUL)" xfId="2788" xr:uid="{00000000-0005-0000-0000-0000E50A0000}"/>
    <cellStyle name="差_CKX5(JUN)" xfId="2789" xr:uid="{00000000-0005-0000-0000-0000E60A0000}"/>
    <cellStyle name="差_CKX5(MAR)" xfId="2790" xr:uid="{00000000-0005-0000-0000-0000E70A0000}"/>
    <cellStyle name="差_CKX5(MAY)" xfId="2791" xr:uid="{00000000-0005-0000-0000-0000E80A0000}"/>
    <cellStyle name="差_JKT SCHEDULE NOV 2012" xfId="2792" xr:uid="{00000000-0005-0000-0000-0000E90A0000}"/>
    <cellStyle name="差_JKT(AUG)" xfId="2793" xr:uid="{00000000-0005-0000-0000-0000EA0A0000}"/>
    <cellStyle name="差_JKT(FEB)" xfId="2794" xr:uid="{00000000-0005-0000-0000-0000EB0A0000}"/>
    <cellStyle name="差_JKT(JULY)" xfId="2795" xr:uid="{00000000-0005-0000-0000-0000EC0A0000}"/>
    <cellStyle name="差_JKT(JUNE)" xfId="2796" xr:uid="{00000000-0005-0000-0000-0000ED0A0000}"/>
    <cellStyle name="差_JKT(MAR)" xfId="2797" xr:uid="{00000000-0005-0000-0000-0000EE0A0000}"/>
    <cellStyle name="差_JKT(OCT)" xfId="2798" xr:uid="{00000000-0005-0000-0000-0000EF0A0000}"/>
    <cellStyle name="差_JKT(SEP)" xfId="2799" xr:uid="{00000000-0005-0000-0000-0000F00A0000}"/>
    <cellStyle name="差_JKT.Dec" xfId="2800" xr:uid="{00000000-0005-0000-0000-0000F10A0000}"/>
    <cellStyle name="差_JKT.JAN" xfId="2801" xr:uid="{00000000-0005-0000-0000-0000F20A0000}"/>
    <cellStyle name="差_JKT.Nov" xfId="2802" xr:uid="{00000000-0005-0000-0000-0000F30A0000}"/>
    <cellStyle name="差_PJX MAR" xfId="2803" xr:uid="{00000000-0005-0000-0000-0000F40A0000}"/>
    <cellStyle name="差_PKGJKT new schedule" xfId="2804" xr:uid="{00000000-0005-0000-0000-0000F50A0000}"/>
    <cellStyle name="差_SGN(AUG)" xfId="2805" xr:uid="{00000000-0005-0000-0000-0000F60A0000}"/>
    <cellStyle name="差_SGN(DEC)" xfId="2806" xr:uid="{00000000-0005-0000-0000-0000F70A0000}"/>
    <cellStyle name="差_SGN(FEB)" xfId="2807" xr:uid="{00000000-0005-0000-0000-0000F80A0000}"/>
    <cellStyle name="差_SGN(JAN)" xfId="2808" xr:uid="{00000000-0005-0000-0000-0000F90A0000}"/>
    <cellStyle name="差_SGN(JULY)" xfId="2809" xr:uid="{00000000-0005-0000-0000-0000FA0A0000}"/>
    <cellStyle name="差_SGN(JUN)" xfId="2810" xr:uid="{00000000-0005-0000-0000-0000FB0A0000}"/>
    <cellStyle name="差_SGN(MAR)" xfId="2811" xr:uid="{00000000-0005-0000-0000-0000FC0A0000}"/>
    <cellStyle name="差_SGN(NOV)" xfId="2812" xr:uid="{00000000-0005-0000-0000-0000FD0A0000}"/>
    <cellStyle name="差_SGN(OCT)" xfId="2813" xr:uid="{00000000-0005-0000-0000-0000FE0A0000}"/>
    <cellStyle name="差_SGN(SEP)" xfId="2814" xr:uid="{00000000-0005-0000-0000-0000FF0A0000}"/>
    <cellStyle name="差_TMS NEW SCHEDULE-JUN" xfId="2815" xr:uid="{00000000-0005-0000-0000-0000000B0000}"/>
    <cellStyle name="差_TMS SCHEDULE(Aug)" xfId="2816" xr:uid="{00000000-0005-0000-0000-0000010B0000}"/>
    <cellStyle name="差_TMS SCHEDULE(Aug) Aug.4" xfId="2817" xr:uid="{00000000-0005-0000-0000-0000020B0000}"/>
    <cellStyle name="差_TMS SCHEDULE(July) 6-29" xfId="2818" xr:uid="{00000000-0005-0000-0000-0000030B0000}"/>
    <cellStyle name="差_TMS SCHEDULE(JUN)" xfId="2819" xr:uid="{00000000-0005-0000-0000-0000040B0000}"/>
    <cellStyle name="差_TMS SCHEDULE(JUN) 1JUNE UPDATE" xfId="2820" xr:uid="{00000000-0005-0000-0000-0000050B0000}"/>
    <cellStyle name="差_TMS SCHEDULE(NOV)" xfId="2821" xr:uid="{00000000-0005-0000-0000-0000060B0000}"/>
    <cellStyle name="差_TMS SCHEDULE(OCT)" xfId="2822" xr:uid="{00000000-0005-0000-0000-0000070B0000}"/>
    <cellStyle name="差_TMS SCHEDULE(SEP)" xfId="2823" xr:uid="{00000000-0005-0000-0000-0000080B0000}"/>
    <cellStyle name="差_TMS SCHEDULE(SEP) update Sep 7" xfId="2824" xr:uid="{00000000-0005-0000-0000-0000090B0000}"/>
    <cellStyle name="差_TMS Schedule-NOV" xfId="2825" xr:uid="{00000000-0005-0000-0000-00000A0B0000}"/>
    <cellStyle name="差_TSC SCHEDULE(APR)" xfId="2826" xr:uid="{00000000-0005-0000-0000-00000B0B0000}"/>
    <cellStyle name="差_TSC SCHEDULE(July)" xfId="2827" xr:uid="{00000000-0005-0000-0000-00000C0B0000}"/>
    <cellStyle name="差_TSC SCHEDULE(MAR)" xfId="2828" xr:uid="{00000000-0005-0000-0000-00000D0B0000}"/>
    <cellStyle name="差_TSC SCHEDULE(MAY)" xfId="2829" xr:uid="{00000000-0005-0000-0000-00000E0B0000}"/>
    <cellStyle name="常规" xfId="0" builtinId="0"/>
    <cellStyle name="常规 10" xfId="2830" xr:uid="{00000000-0005-0000-0000-00000F0B0000}"/>
    <cellStyle name="常规 11" xfId="2831" xr:uid="{00000000-0005-0000-0000-0000100B0000}"/>
    <cellStyle name="常规 2" xfId="2832" xr:uid="{00000000-0005-0000-0000-0000110B0000}"/>
    <cellStyle name="常规 2 2" xfId="2833" xr:uid="{00000000-0005-0000-0000-0000120B0000}"/>
    <cellStyle name="常规 2 2 2" xfId="2834" xr:uid="{00000000-0005-0000-0000-0000130B0000}"/>
    <cellStyle name="常规 2 3" xfId="2835" xr:uid="{00000000-0005-0000-0000-0000140B0000}"/>
    <cellStyle name="常规 2 4" xfId="2836" xr:uid="{00000000-0005-0000-0000-0000150B0000}"/>
    <cellStyle name="常规 2 5" xfId="2837" xr:uid="{00000000-0005-0000-0000-0000160B0000}"/>
    <cellStyle name="常规 2_~5659828" xfId="2838" xr:uid="{00000000-0005-0000-0000-0000170B0000}"/>
    <cellStyle name="常规 3" xfId="2839" xr:uid="{00000000-0005-0000-0000-0000180B0000}"/>
    <cellStyle name="常规 3 2" xfId="2840" xr:uid="{00000000-0005-0000-0000-0000190B0000}"/>
    <cellStyle name="常规 3 3" xfId="2841" xr:uid="{00000000-0005-0000-0000-00001A0B0000}"/>
    <cellStyle name="常规 3 4" xfId="2842" xr:uid="{00000000-0005-0000-0000-00001B0B0000}"/>
    <cellStyle name="常规 3 5" xfId="2843" xr:uid="{00000000-0005-0000-0000-00001C0B0000}"/>
    <cellStyle name="常规 3_ACS美国线" xfId="2844" xr:uid="{00000000-0005-0000-0000-00001D0B0000}"/>
    <cellStyle name="常规 4" xfId="2845" xr:uid="{00000000-0005-0000-0000-00001E0B0000}"/>
    <cellStyle name="常规 5" xfId="2846" xr:uid="{00000000-0005-0000-0000-00001F0B0000}"/>
    <cellStyle name="常规 5 2" xfId="2847" xr:uid="{00000000-0005-0000-0000-0000200B0000}"/>
    <cellStyle name="常规 6" xfId="2848" xr:uid="{00000000-0005-0000-0000-0000210B0000}"/>
    <cellStyle name="常规 7" xfId="2849" xr:uid="{00000000-0005-0000-0000-0000220B0000}"/>
    <cellStyle name="常规 8" xfId="2850" xr:uid="{00000000-0005-0000-0000-0000230B0000}"/>
    <cellStyle name="常规 9" xfId="2851" xr:uid="{00000000-0005-0000-0000-0000240B0000}"/>
    <cellStyle name="常规_AWE LTS 090106 (2)" xfId="2852" xr:uid="{00000000-0005-0000-0000-0000250B0000}"/>
    <cellStyle name="常规_Sheet1" xfId="2853" xr:uid="{00000000-0005-0000-0000-0000270B0000}"/>
    <cellStyle name="超連結 2" xfId="2867" xr:uid="{00000000-0005-0000-0000-0000350B0000}"/>
    <cellStyle name="出力" xfId="2728" xr:uid="{00000000-0005-0000-0000-0000A90A0000}"/>
    <cellStyle name="悪い" xfId="2854" xr:uid="{00000000-0005-0000-0000-0000280B0000}"/>
    <cellStyle name="好_BLW(AUG)" xfId="2732" xr:uid="{00000000-0005-0000-0000-0000AD0A0000}"/>
    <cellStyle name="好_BLW(July)" xfId="2733" xr:uid="{00000000-0005-0000-0000-0000AE0A0000}"/>
    <cellStyle name="好_BLW(JUN)" xfId="2734" xr:uid="{00000000-0005-0000-0000-0000AF0A0000}"/>
    <cellStyle name="好_BLW(OCT)" xfId="2735" xr:uid="{00000000-0005-0000-0000-0000B00A0000}"/>
    <cellStyle name="好_CKX5(01JUN)" xfId="2736" xr:uid="{00000000-0005-0000-0000-0000B10A0000}"/>
    <cellStyle name="好_CKX5(APR)" xfId="2737" xr:uid="{00000000-0005-0000-0000-0000B20A0000}"/>
    <cellStyle name="好_CKX5(DLC-INC) (6th,JULY)" xfId="2738" xr:uid="{00000000-0005-0000-0000-0000B30A0000}"/>
    <cellStyle name="好_CKX5(JUL)" xfId="2739" xr:uid="{00000000-0005-0000-0000-0000B40A0000}"/>
    <cellStyle name="好_CKX5(JUN)" xfId="2740" xr:uid="{00000000-0005-0000-0000-0000B50A0000}"/>
    <cellStyle name="好_CKX5(MAR)" xfId="2741" xr:uid="{00000000-0005-0000-0000-0000B60A0000}"/>
    <cellStyle name="好_CKX5(MAY)" xfId="2742" xr:uid="{00000000-0005-0000-0000-0000B70A0000}"/>
    <cellStyle name="好_JKT SCHEDULE NOV 2012" xfId="2743" xr:uid="{00000000-0005-0000-0000-0000B80A0000}"/>
    <cellStyle name="好_JKT(AUG)" xfId="2744" xr:uid="{00000000-0005-0000-0000-0000B90A0000}"/>
    <cellStyle name="好_JKT(FEB)" xfId="2745" xr:uid="{00000000-0005-0000-0000-0000BA0A0000}"/>
    <cellStyle name="好_JKT(JULY)" xfId="2746" xr:uid="{00000000-0005-0000-0000-0000BB0A0000}"/>
    <cellStyle name="好_JKT(JUNE)" xfId="2747" xr:uid="{00000000-0005-0000-0000-0000BC0A0000}"/>
    <cellStyle name="好_JKT(MAR)" xfId="2748" xr:uid="{00000000-0005-0000-0000-0000BD0A0000}"/>
    <cellStyle name="好_JKT(OCT)" xfId="2749" xr:uid="{00000000-0005-0000-0000-0000BE0A0000}"/>
    <cellStyle name="好_JKT(SEP)" xfId="2750" xr:uid="{00000000-0005-0000-0000-0000BF0A0000}"/>
    <cellStyle name="好_JKT.Dec" xfId="2751" xr:uid="{00000000-0005-0000-0000-0000C00A0000}"/>
    <cellStyle name="好_JKT.JAN" xfId="2752" xr:uid="{00000000-0005-0000-0000-0000C10A0000}"/>
    <cellStyle name="好_JKT.Nov" xfId="2753" xr:uid="{00000000-0005-0000-0000-0000C20A0000}"/>
    <cellStyle name="好_PJX MAR" xfId="2754" xr:uid="{00000000-0005-0000-0000-0000C30A0000}"/>
    <cellStyle name="好_PKGJKT new schedule" xfId="2755" xr:uid="{00000000-0005-0000-0000-0000C40A0000}"/>
    <cellStyle name="好_SGN(AUG)" xfId="2756" xr:uid="{00000000-0005-0000-0000-0000C50A0000}"/>
    <cellStyle name="好_SGN(DEC)" xfId="2757" xr:uid="{00000000-0005-0000-0000-0000C60A0000}"/>
    <cellStyle name="好_SGN(FEB)" xfId="2758" xr:uid="{00000000-0005-0000-0000-0000C70A0000}"/>
    <cellStyle name="好_SGN(JAN)" xfId="2759" xr:uid="{00000000-0005-0000-0000-0000C80A0000}"/>
    <cellStyle name="好_SGN(JULY)" xfId="2760" xr:uid="{00000000-0005-0000-0000-0000C90A0000}"/>
    <cellStyle name="好_SGN(JUN)" xfId="2761" xr:uid="{00000000-0005-0000-0000-0000CA0A0000}"/>
    <cellStyle name="好_SGN(MAR)" xfId="2762" xr:uid="{00000000-0005-0000-0000-0000CB0A0000}"/>
    <cellStyle name="好_SGN(NOV)" xfId="2763" xr:uid="{00000000-0005-0000-0000-0000CC0A0000}"/>
    <cellStyle name="好_SGN(OCT)" xfId="2764" xr:uid="{00000000-0005-0000-0000-0000CD0A0000}"/>
    <cellStyle name="好_SGN(SEP)" xfId="2765" xr:uid="{00000000-0005-0000-0000-0000CE0A0000}"/>
    <cellStyle name="好_TMS NEW SCHEDULE-JUN" xfId="2766" xr:uid="{00000000-0005-0000-0000-0000CF0A0000}"/>
    <cellStyle name="好_TMS SCHEDULE(Aug)" xfId="2767" xr:uid="{00000000-0005-0000-0000-0000D00A0000}"/>
    <cellStyle name="好_TMS SCHEDULE(Aug) Aug.4" xfId="2768" xr:uid="{00000000-0005-0000-0000-0000D10A0000}"/>
    <cellStyle name="好_TMS SCHEDULE(July) 6-29" xfId="2769" xr:uid="{00000000-0005-0000-0000-0000D20A0000}"/>
    <cellStyle name="好_TMS SCHEDULE(JUN)" xfId="2770" xr:uid="{00000000-0005-0000-0000-0000D30A0000}"/>
    <cellStyle name="好_TMS SCHEDULE(JUN) 1JUNE UPDATE" xfId="2771" xr:uid="{00000000-0005-0000-0000-0000D40A0000}"/>
    <cellStyle name="好_TMS SCHEDULE(NOV)" xfId="2772" xr:uid="{00000000-0005-0000-0000-0000D50A0000}"/>
    <cellStyle name="好_TMS SCHEDULE(OCT)" xfId="2773" xr:uid="{00000000-0005-0000-0000-0000D60A0000}"/>
    <cellStyle name="好_TMS SCHEDULE(SEP)" xfId="2774" xr:uid="{00000000-0005-0000-0000-0000D70A0000}"/>
    <cellStyle name="好_TMS SCHEDULE(SEP) update Sep 7" xfId="2775" xr:uid="{00000000-0005-0000-0000-0000D80A0000}"/>
    <cellStyle name="好_TMS Schedule-NOV" xfId="2776" xr:uid="{00000000-0005-0000-0000-0000D90A0000}"/>
    <cellStyle name="好_TSC SCHEDULE(APR)" xfId="2777" xr:uid="{00000000-0005-0000-0000-0000DA0A0000}"/>
    <cellStyle name="好_TSC SCHEDULE(July)" xfId="2778" xr:uid="{00000000-0005-0000-0000-0000DB0A0000}"/>
    <cellStyle name="好_TSC SCHEDULE(MAR)" xfId="2779" xr:uid="{00000000-0005-0000-0000-0000DC0A0000}"/>
    <cellStyle name="好_TSC SCHEDULE(MAY)" xfId="2780" xr:uid="{00000000-0005-0000-0000-0000DD0A0000}"/>
    <cellStyle name="集計" xfId="2868" xr:uid="{00000000-0005-0000-0000-0000360B0000}"/>
    <cellStyle name="計算" xfId="2864" xr:uid="{00000000-0005-0000-0000-0000320B0000}"/>
    <cellStyle name="見出し 1" xfId="2860" xr:uid="{00000000-0005-0000-0000-00002E0B0000}"/>
    <cellStyle name="見出し 2" xfId="2861" xr:uid="{00000000-0005-0000-0000-00002F0B0000}"/>
    <cellStyle name="見出し 3" xfId="2862" xr:uid="{00000000-0005-0000-0000-0000300B0000}"/>
    <cellStyle name="見出し 4" xfId="2863" xr:uid="{00000000-0005-0000-0000-0000310B0000}"/>
    <cellStyle name="警告文" xfId="2866" xr:uid="{00000000-0005-0000-0000-0000340B0000}"/>
    <cellStyle name="良い" xfId="2859" xr:uid="{00000000-0005-0000-0000-00002D0B0000}"/>
    <cellStyle name="千分位[0]_PFS OF KPNW SENT TO HANJIN(2001.10.22)" xfId="2730" xr:uid="{00000000-0005-0000-0000-0000AB0A0000}"/>
    <cellStyle name="千分位_port charge - keifer" xfId="2731" xr:uid="{00000000-0005-0000-0000-0000AC0A0000}"/>
    <cellStyle name="千位分隔 2" xfId="2729" xr:uid="{00000000-0005-0000-0000-0000AA0A0000}"/>
    <cellStyle name="千位分隔 2 2" xfId="2873" xr:uid="{35C9702C-3976-4ED1-A384-8DC7A9179297}"/>
    <cellStyle name="入力" xfId="2727" xr:uid="{00000000-0005-0000-0000-0000A80A0000}"/>
    <cellStyle name="説明文" xfId="2865" xr:uid="{00000000-0005-0000-0000-0000330B0000}"/>
    <cellStyle name="样式 1" xfId="2855" xr:uid="{00000000-0005-0000-0000-0000290B0000}"/>
    <cellStyle name="樣式 1" xfId="2858" xr:uid="{00000000-0005-0000-0000-00002C0B0000}"/>
    <cellStyle name="樣式 1 2" xfId="2874" xr:uid="{E7F422DA-C864-41FE-9C67-0EB670BADF73}"/>
    <cellStyle name="一般 2" xfId="2707" xr:uid="{00000000-0005-0000-0000-0000940A0000}"/>
    <cellStyle name="一般 2 2" xfId="2708" xr:uid="{00000000-0005-0000-0000-0000950A0000}"/>
    <cellStyle name="一般 2 2 2" xfId="2709" xr:uid="{00000000-0005-0000-0000-0000960A0000}"/>
    <cellStyle name="一般 2 2 3" xfId="2710" xr:uid="{00000000-0005-0000-0000-0000970A0000}"/>
    <cellStyle name="一般 2 3" xfId="2711" xr:uid="{00000000-0005-0000-0000-0000980A0000}"/>
    <cellStyle name="一般 2 3 2" xfId="2712" xr:uid="{00000000-0005-0000-0000-0000990A0000}"/>
    <cellStyle name="一般 2 3 3" xfId="2713" xr:uid="{00000000-0005-0000-0000-00009A0A0000}"/>
    <cellStyle name="一般 2 4" xfId="2714" xr:uid="{00000000-0005-0000-0000-00009B0A0000}"/>
    <cellStyle name="一般 2 4 2" xfId="2715" xr:uid="{00000000-0005-0000-0000-00009C0A0000}"/>
    <cellStyle name="一般 2 4 3" xfId="2716" xr:uid="{00000000-0005-0000-0000-00009D0A0000}"/>
    <cellStyle name="一般 2 5" xfId="2717" xr:uid="{00000000-0005-0000-0000-00009E0A0000}"/>
    <cellStyle name="一般 2 5 2" xfId="2718" xr:uid="{00000000-0005-0000-0000-00009F0A0000}"/>
    <cellStyle name="一般 2 5 3" xfId="2719" xr:uid="{00000000-0005-0000-0000-0000A00A0000}"/>
    <cellStyle name="一般 2 6" xfId="2720" xr:uid="{00000000-0005-0000-0000-0000A10A0000}"/>
    <cellStyle name="一般 2 7" xfId="2721" xr:uid="{00000000-0005-0000-0000-0000A20A0000}"/>
    <cellStyle name="一般 3" xfId="2722" xr:uid="{00000000-0005-0000-0000-0000A30A0000}"/>
    <cellStyle name="一般 4" xfId="2723" xr:uid="{00000000-0005-0000-0000-0000A40A0000}"/>
    <cellStyle name="一般 4 2" xfId="2724" xr:uid="{00000000-0005-0000-0000-0000A50A0000}"/>
    <cellStyle name="一般 4 3" xfId="2725" xr:uid="{00000000-0005-0000-0000-0000A60A0000}"/>
    <cellStyle name="一般_2011 TSL VSL'S +JOIN VENTURE LONGTERM SCHEDULE-5codes 0907_KTH, CME, THI, THK and HPH" xfId="2726" xr:uid="{00000000-0005-0000-0000-0000A70A0000}"/>
    <cellStyle name="쉼표 [0]_FEX PF (200603)" xfId="2697" xr:uid="{00000000-0005-0000-0000-00008A0A0000}"/>
    <cellStyle name="열어본 하이퍼링크" xfId="2698" xr:uid="{00000000-0005-0000-0000-00008B0A0000}"/>
    <cellStyle name="콤마 [0]_94실적 (2)" xfId="2699" xr:uid="{00000000-0005-0000-0000-00008C0A0000}"/>
    <cellStyle name="콤마_94실적 (2)" xfId="2700" xr:uid="{00000000-0005-0000-0000-00008D0A0000}"/>
    <cellStyle name="표준 2" xfId="2701" xr:uid="{00000000-0005-0000-0000-00008E0A0000}"/>
    <cellStyle name="표준 2 2" xfId="2702" xr:uid="{00000000-0005-0000-0000-00008F0A0000}"/>
    <cellStyle name="표준 2 2 2" xfId="2703" xr:uid="{00000000-0005-0000-0000-0000900A0000}"/>
    <cellStyle name="표준 2_TP1 美国线进口航线" xfId="2704" xr:uid="{00000000-0005-0000-0000-0000910A0000}"/>
    <cellStyle name="표준_AMA0344" xfId="2705" xr:uid="{00000000-0005-0000-0000-0000920A0000}"/>
    <cellStyle name="하이퍼링크" xfId="2706" xr:uid="{00000000-0005-0000-0000-0000930A0000}"/>
  </cellStyles>
  <dxfs count="546"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47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47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47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47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 val="0"/>
        <i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7415D"/>
      <rgbColor rgb="00FFFF00"/>
      <rgbColor rgb="0090EE90"/>
      <rgbColor rgb="00808080"/>
      <rgbColor rgb="008080F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252522</xdr:colOff>
      <xdr:row>0</xdr:row>
      <xdr:rowOff>60960</xdr:rowOff>
    </xdr:from>
    <xdr:to>
      <xdr:col>2</xdr:col>
      <xdr:colOff>408513</xdr:colOff>
      <xdr:row>1</xdr:row>
      <xdr:rowOff>222885</xdr:rowOff>
    </xdr:to>
    <xdr:pic>
      <xdr:nvPicPr>
        <xdr:cNvPr id="218152" name="Picture 5">
          <a:extLst>
            <a:ext uri="{FF2B5EF4-FFF2-40B4-BE49-F238E27FC236}">
              <a16:creationId xmlns:a16="http://schemas.microsoft.com/office/drawing/2014/main" id="{00000000-0008-0000-0000-0000285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2522" y="60960"/>
          <a:ext cx="4126011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47625</xdr:rowOff>
    </xdr:from>
    <xdr:to>
      <xdr:col>7</xdr:col>
      <xdr:colOff>1517650</xdr:colOff>
      <xdr:row>8</xdr:row>
      <xdr:rowOff>38100</xdr:rowOff>
    </xdr:to>
    <xdr:pic>
      <xdr:nvPicPr>
        <xdr:cNvPr id="222368" name="Picture 1">
          <a:extLst>
            <a:ext uri="{FF2B5EF4-FFF2-40B4-BE49-F238E27FC236}">
              <a16:creationId xmlns:a16="http://schemas.microsoft.com/office/drawing/2014/main" id="{00000000-0008-0000-0C00-0000A06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7625"/>
          <a:ext cx="142494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0</xdr:row>
      <xdr:rowOff>47625</xdr:rowOff>
    </xdr:from>
    <xdr:to>
      <xdr:col>9</xdr:col>
      <xdr:colOff>219075</xdr:colOff>
      <xdr:row>8</xdr:row>
      <xdr:rowOff>38100</xdr:rowOff>
    </xdr:to>
    <xdr:pic>
      <xdr:nvPicPr>
        <xdr:cNvPr id="222369" name="Picture 1">
          <a:extLst>
            <a:ext uri="{FF2B5EF4-FFF2-40B4-BE49-F238E27FC236}">
              <a16:creationId xmlns:a16="http://schemas.microsoft.com/office/drawing/2014/main" id="{00000000-0008-0000-0C00-0000A16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7625"/>
          <a:ext cx="176498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0</xdr:row>
      <xdr:rowOff>47625</xdr:rowOff>
    </xdr:from>
    <xdr:to>
      <xdr:col>11</xdr:col>
      <xdr:colOff>292100</xdr:colOff>
      <xdr:row>8</xdr:row>
      <xdr:rowOff>38100</xdr:rowOff>
    </xdr:to>
    <xdr:pic>
      <xdr:nvPicPr>
        <xdr:cNvPr id="222370" name="Picture 1">
          <a:extLst>
            <a:ext uri="{FF2B5EF4-FFF2-40B4-BE49-F238E27FC236}">
              <a16:creationId xmlns:a16="http://schemas.microsoft.com/office/drawing/2014/main" id="{00000000-0008-0000-0C00-0000A26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7625"/>
          <a:ext cx="212217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0</xdr:row>
      <xdr:rowOff>47625</xdr:rowOff>
    </xdr:from>
    <xdr:to>
      <xdr:col>6</xdr:col>
      <xdr:colOff>2397125</xdr:colOff>
      <xdr:row>8</xdr:row>
      <xdr:rowOff>38100</xdr:rowOff>
    </xdr:to>
    <xdr:pic>
      <xdr:nvPicPr>
        <xdr:cNvPr id="222371" name="Picture 1">
          <a:extLst>
            <a:ext uri="{FF2B5EF4-FFF2-40B4-BE49-F238E27FC236}">
              <a16:creationId xmlns:a16="http://schemas.microsoft.com/office/drawing/2014/main" id="{00000000-0008-0000-0C00-0000A36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7625"/>
          <a:ext cx="123634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0</xdr:row>
      <xdr:rowOff>47625</xdr:rowOff>
    </xdr:from>
    <xdr:to>
      <xdr:col>7</xdr:col>
      <xdr:colOff>1517650</xdr:colOff>
      <xdr:row>8</xdr:row>
      <xdr:rowOff>38100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7625"/>
          <a:ext cx="142494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0</xdr:row>
      <xdr:rowOff>47625</xdr:rowOff>
    </xdr:from>
    <xdr:to>
      <xdr:col>8</xdr:col>
      <xdr:colOff>2181225</xdr:colOff>
      <xdr:row>8</xdr:row>
      <xdr:rowOff>38100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7625"/>
          <a:ext cx="173640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19050</xdr:rowOff>
    </xdr:from>
    <xdr:to>
      <xdr:col>7</xdr:col>
      <xdr:colOff>1066800</xdr:colOff>
      <xdr:row>7</xdr:row>
      <xdr:rowOff>38100</xdr:rowOff>
    </xdr:to>
    <xdr:pic>
      <xdr:nvPicPr>
        <xdr:cNvPr id="219176" name="Picture 3">
          <a:extLst>
            <a:ext uri="{FF2B5EF4-FFF2-40B4-BE49-F238E27FC236}">
              <a16:creationId xmlns:a16="http://schemas.microsoft.com/office/drawing/2014/main" id="{00000000-0008-0000-0A00-00002858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80975"/>
          <a:ext cx="111537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9</xdr:col>
      <xdr:colOff>295275</xdr:colOff>
      <xdr:row>8</xdr:row>
      <xdr:rowOff>123825</xdr:rowOff>
    </xdr:to>
    <xdr:pic>
      <xdr:nvPicPr>
        <xdr:cNvPr id="220240" name="Picture 1">
          <a:extLst>
            <a:ext uri="{FF2B5EF4-FFF2-40B4-BE49-F238E27FC236}">
              <a16:creationId xmlns:a16="http://schemas.microsoft.com/office/drawing/2014/main" id="{00000000-0008-0000-0B00-0000505C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80975"/>
          <a:ext cx="112014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0</xdr:row>
      <xdr:rowOff>57150</xdr:rowOff>
    </xdr:from>
    <xdr:to>
      <xdr:col>9</xdr:col>
      <xdr:colOff>581025</xdr:colOff>
      <xdr:row>8</xdr:row>
      <xdr:rowOff>0</xdr:rowOff>
    </xdr:to>
    <xdr:pic>
      <xdr:nvPicPr>
        <xdr:cNvPr id="220241" name="Picture 2">
          <a:extLst>
            <a:ext uri="{FF2B5EF4-FFF2-40B4-BE49-F238E27FC236}">
              <a16:creationId xmlns:a16="http://schemas.microsoft.com/office/drawing/2014/main" id="{00000000-0008-0000-0B00-0000515C0300}"/>
            </a:ext>
            <a:ext uri="{147F2762-F138-4A5C-976F-8EAC2B608ADB}">
              <a16:predDERef xmlns:a16="http://schemas.microsoft.com/office/drawing/2014/main" pred="{A9CCAF36-2E05-9201-8539-C88BDAD5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112014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114300</xdr:rowOff>
    </xdr:from>
    <xdr:to>
      <xdr:col>9</xdr:col>
      <xdr:colOff>628650</xdr:colOff>
      <xdr:row>7</xdr:row>
      <xdr:rowOff>123825</xdr:rowOff>
    </xdr:to>
    <xdr:pic>
      <xdr:nvPicPr>
        <xdr:cNvPr id="225320" name="Picture 1">
          <a:extLst>
            <a:ext uri="{FF2B5EF4-FFF2-40B4-BE49-F238E27FC236}">
              <a16:creationId xmlns:a16="http://schemas.microsoft.com/office/drawing/2014/main" id="{00000000-0008-0000-1300-00002870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4300"/>
          <a:ext cx="138779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47625</xdr:rowOff>
    </xdr:from>
    <xdr:to>
      <xdr:col>8</xdr:col>
      <xdr:colOff>894715</xdr:colOff>
      <xdr:row>8</xdr:row>
      <xdr:rowOff>38100</xdr:rowOff>
    </xdr:to>
    <xdr:pic>
      <xdr:nvPicPr>
        <xdr:cNvPr id="221224" name="Picture 1">
          <a:extLst>
            <a:ext uri="{FF2B5EF4-FFF2-40B4-BE49-F238E27FC236}">
              <a16:creationId xmlns:a16="http://schemas.microsoft.com/office/drawing/2014/main" id="{00000000-0008-0000-0E00-00002860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7625"/>
          <a:ext cx="142494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47625</xdr:rowOff>
    </xdr:from>
    <xdr:to>
      <xdr:col>11</xdr:col>
      <xdr:colOff>200025</xdr:colOff>
      <xdr:row>8</xdr:row>
      <xdr:rowOff>19050</xdr:rowOff>
    </xdr:to>
    <xdr:pic>
      <xdr:nvPicPr>
        <xdr:cNvPr id="224296" name="Picture 3">
          <a:extLst>
            <a:ext uri="{FF2B5EF4-FFF2-40B4-BE49-F238E27FC236}">
              <a16:creationId xmlns:a16="http://schemas.microsoft.com/office/drawing/2014/main" id="{00000000-0008-0000-1200-0000286C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7625"/>
          <a:ext cx="142398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Z183"/>
  <sheetViews>
    <sheetView showZeros="0" tabSelected="1" zoomScaleNormal="100" zoomScaleSheetLayoutView="85" workbookViewId="0">
      <selection activeCell="B16" sqref="B16"/>
    </sheetView>
  </sheetViews>
  <sheetFormatPr defaultColWidth="9.109375" defaultRowHeight="19.2" customHeight="1"/>
  <cols>
    <col min="1" max="1" width="40.44140625" style="105" customWidth="1"/>
    <col min="2" max="2" width="17.44140625" style="105" bestFit="1" customWidth="1"/>
    <col min="3" max="3" width="15" style="105" bestFit="1" customWidth="1"/>
    <col min="4" max="4" width="30.44140625" style="105" customWidth="1"/>
    <col min="5" max="5" width="22.5546875" style="105" customWidth="1"/>
    <col min="6" max="6" width="8.44140625" style="105" bestFit="1" customWidth="1"/>
    <col min="7" max="7" width="21.109375" style="105" customWidth="1"/>
    <col min="8" max="8" width="19.109375" style="105" bestFit="1" customWidth="1"/>
    <col min="9" max="9" width="18.109375" style="105" bestFit="1" customWidth="1"/>
    <col min="10" max="10" width="20.109375" style="105" customWidth="1"/>
    <col min="11" max="11" width="21.44140625" style="105" customWidth="1"/>
    <col min="12" max="12" width="21.88671875" style="105" customWidth="1"/>
    <col min="13" max="13" width="27" style="105" customWidth="1"/>
    <col min="14" max="14" width="29.44140625" style="105" customWidth="1"/>
    <col min="15" max="15" width="24" style="105" customWidth="1"/>
    <col min="16" max="17" width="19.44140625" style="105" customWidth="1"/>
    <col min="18" max="19" width="21.44140625" style="106" customWidth="1"/>
    <col min="20" max="22" width="14.44140625" style="106" bestFit="1" customWidth="1"/>
    <col min="23" max="23" width="14" style="106" customWidth="1"/>
    <col min="24" max="24" width="14.44140625" style="106" bestFit="1" customWidth="1"/>
    <col min="25" max="16384" width="9.109375" style="106"/>
  </cols>
  <sheetData>
    <row r="1" spans="1:234" s="121" customFormat="1" ht="19.5" customHeigh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34" s="121" customFormat="1" ht="19.5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234" s="121" customFormat="1" ht="19.5" customHeight="1">
      <c r="A3" s="120"/>
      <c r="B3" s="120"/>
      <c r="C3" s="120"/>
      <c r="D3" s="120"/>
      <c r="E3" s="120"/>
      <c r="F3" s="120"/>
      <c r="G3" s="120"/>
      <c r="H3" s="120"/>
    </row>
    <row r="4" spans="1:234" s="105" customFormat="1" ht="19.5" customHeight="1">
      <c r="A4" s="164" t="str">
        <f>FAX南非线!A9</f>
        <v>PIL 南 非 线  (FAX)  2025 年 十 一 月 份 船 期 表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</row>
    <row r="5" spans="1:234" ht="19.5" customHeight="1">
      <c r="A5" s="197" t="s">
        <v>0</v>
      </c>
      <c r="B5" s="198"/>
      <c r="C5" s="201" t="s">
        <v>1</v>
      </c>
      <c r="D5" s="181" t="s">
        <v>2</v>
      </c>
      <c r="E5" s="181" t="s">
        <v>3</v>
      </c>
      <c r="F5" s="181" t="s">
        <v>4</v>
      </c>
      <c r="G5" s="159" t="s">
        <v>5</v>
      </c>
      <c r="H5" s="402" t="s">
        <v>6</v>
      </c>
      <c r="I5" s="402"/>
      <c r="J5" s="159" t="str">
        <f>FAX南非线!J11</f>
        <v>SGSGP</v>
      </c>
      <c r="K5" s="159" t="str">
        <f>FAX南非线!K11</f>
        <v>ZADUR</v>
      </c>
      <c r="L5" s="159" t="str">
        <f>FAX南非线!G20</f>
        <v>SGSGP</v>
      </c>
      <c r="M5" s="178" t="str">
        <f>FAX南非线!H20</f>
        <v>CNSHA</v>
      </c>
      <c r="N5" s="107"/>
      <c r="O5" s="106"/>
      <c r="P5" s="106"/>
      <c r="Q5" s="106"/>
    </row>
    <row r="6" spans="1:234" ht="19.5" customHeight="1">
      <c r="A6" s="199"/>
      <c r="B6" s="200"/>
      <c r="C6" s="202" t="s">
        <v>7</v>
      </c>
      <c r="D6" s="182" t="s">
        <v>7</v>
      </c>
      <c r="E6" s="182" t="s">
        <v>7</v>
      </c>
      <c r="F6" s="182"/>
      <c r="G6" s="147" t="str">
        <f>FAX南非线!G12</f>
        <v>SHANGHAI</v>
      </c>
      <c r="H6" s="182" t="s">
        <v>8</v>
      </c>
      <c r="I6" s="182" t="s">
        <v>9</v>
      </c>
      <c r="J6" s="147" t="str">
        <f>FAX南非线!J12</f>
        <v>SINGAPORE</v>
      </c>
      <c r="K6" s="147" t="str">
        <f>FAX南非线!K12</f>
        <v>DURBAN</v>
      </c>
      <c r="L6" s="147" t="str">
        <f>FAX南非线!G21</f>
        <v>SINGAPORE</v>
      </c>
      <c r="M6" s="118" t="str">
        <f>FAX南非线!H21</f>
        <v>SHANGHAI</v>
      </c>
      <c r="N6" s="107"/>
      <c r="O6" s="106"/>
      <c r="P6" s="106"/>
      <c r="Q6" s="106"/>
    </row>
    <row r="7" spans="1:234" s="109" customFormat="1" ht="19.5" customHeight="1">
      <c r="A7" s="386" t="str">
        <f>FAX南非线!A13</f>
        <v>NYK FURANO</v>
      </c>
      <c r="B7" s="134">
        <f>FAX南非线!B13</f>
        <v>0</v>
      </c>
      <c r="C7" s="134">
        <f>FAX南非线!C13</f>
        <v>0</v>
      </c>
      <c r="D7" s="134" t="str">
        <f>FAX南非线!D13</f>
        <v>025W</v>
      </c>
      <c r="E7" s="134" t="str">
        <f>FAX南非线!E13</f>
        <v>VQFU0025W</v>
      </c>
      <c r="F7" s="130" t="str">
        <f>FAX南非线!F13</f>
        <v>ONE</v>
      </c>
      <c r="G7" s="138">
        <f>FAX南非线!G13</f>
        <v>45960</v>
      </c>
      <c r="H7" s="151">
        <f>FAX南非线!H13</f>
        <v>45962</v>
      </c>
      <c r="I7" s="151">
        <f>FAX南非线!I13</f>
        <v>45963</v>
      </c>
      <c r="J7" s="203">
        <f>FAX南非线!J13</f>
        <v>45969</v>
      </c>
      <c r="K7" s="203">
        <f>FAX南非线!K13</f>
        <v>45982</v>
      </c>
      <c r="L7" s="203">
        <f>FAX南非线!G22</f>
        <v>46001</v>
      </c>
      <c r="M7" s="203">
        <f>FAX南非线!H22</f>
        <v>46009</v>
      </c>
      <c r="N7" s="108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</row>
    <row r="8" spans="1:234" s="109" customFormat="1" ht="19.5" customHeight="1">
      <c r="A8" s="134" t="str">
        <f>FAX南非线!A14</f>
        <v>ZIM FALCON</v>
      </c>
      <c r="B8" s="134">
        <f>FAX南非线!B14</f>
        <v>0</v>
      </c>
      <c r="C8" s="134">
        <f>FAX南非线!C14</f>
        <v>0</v>
      </c>
      <c r="D8" s="134" t="str">
        <f>FAX南非线!D14</f>
        <v>13W</v>
      </c>
      <c r="E8" s="134" t="str">
        <f>FAX南非线!E14</f>
        <v>VZFL0013W</v>
      </c>
      <c r="F8" s="134" t="str">
        <f>FAX南非线!F14</f>
        <v>GSL</v>
      </c>
      <c r="G8" s="132">
        <f>FAX南非线!G14</f>
        <v>45967</v>
      </c>
      <c r="H8" s="149">
        <f>FAX南非线!H14</f>
        <v>45969</v>
      </c>
      <c r="I8" s="149">
        <f>FAX南非线!I14</f>
        <v>45970</v>
      </c>
      <c r="J8" s="132">
        <f>FAX南非线!J14</f>
        <v>45976</v>
      </c>
      <c r="K8" s="132">
        <f>FAX南非线!K14</f>
        <v>45989</v>
      </c>
      <c r="L8" s="132">
        <f>FAX南非线!G23</f>
        <v>46008</v>
      </c>
      <c r="M8" s="132">
        <f>FAX南非线!H23</f>
        <v>46016</v>
      </c>
      <c r="N8" s="110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</row>
    <row r="9" spans="1:234" s="111" customFormat="1" ht="19.5" customHeight="1">
      <c r="A9" s="134" t="str">
        <f>FAX南非线!A15</f>
        <v>COSCO SURABAYA</v>
      </c>
      <c r="B9" s="134">
        <f>FAX南非线!B15</f>
        <v>0</v>
      </c>
      <c r="C9" s="134">
        <f>FAX南非线!C15</f>
        <v>0</v>
      </c>
      <c r="D9" s="134" t="str">
        <f>FAX南非线!D15</f>
        <v>123W</v>
      </c>
      <c r="E9" s="134" t="str">
        <f>FAX南非线!E15</f>
        <v>VQ8C0123W</v>
      </c>
      <c r="F9" s="130" t="str">
        <f>FAX南非线!F15</f>
        <v>COS</v>
      </c>
      <c r="G9" s="132">
        <f>FAX南非线!G15</f>
        <v>45974</v>
      </c>
      <c r="H9" s="149">
        <f>FAX南非线!H15</f>
        <v>45976</v>
      </c>
      <c r="I9" s="149">
        <f>FAX南非线!I15</f>
        <v>45977</v>
      </c>
      <c r="J9" s="132">
        <f>FAX南非线!J15</f>
        <v>45983</v>
      </c>
      <c r="K9" s="132">
        <f>FAX南非线!K15</f>
        <v>45996</v>
      </c>
      <c r="L9" s="132">
        <f>FAX南非线!G24</f>
        <v>46015</v>
      </c>
      <c r="M9" s="132">
        <f>FAX南非线!H24</f>
        <v>46023</v>
      </c>
      <c r="N9" s="110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</row>
    <row r="10" spans="1:234" s="109" customFormat="1" ht="19.5" customHeight="1">
      <c r="A10" s="134" t="str">
        <f>FAX南非线!A16</f>
        <v>BEAR MOUNTAIN BRIDGE</v>
      </c>
      <c r="B10" s="134">
        <f>FAX南非线!B16</f>
        <v>0</v>
      </c>
      <c r="C10" s="134">
        <f>FAX南非线!C16</f>
        <v>0</v>
      </c>
      <c r="D10" s="134" t="str">
        <f>FAX南非线!D16</f>
        <v>130W</v>
      </c>
      <c r="E10" s="134" t="str">
        <f>FAX南非线!E16</f>
        <v>VBMB0130W</v>
      </c>
      <c r="F10" s="130" t="str">
        <f>FAX南非线!F16</f>
        <v>ONE</v>
      </c>
      <c r="G10" s="132">
        <f>FAX南非线!G16</f>
        <v>45981</v>
      </c>
      <c r="H10" s="149">
        <f>FAX南非线!H16</f>
        <v>45983</v>
      </c>
      <c r="I10" s="149">
        <f>FAX南非线!I16</f>
        <v>45984</v>
      </c>
      <c r="J10" s="132">
        <f>FAX南非线!J16</f>
        <v>45990</v>
      </c>
      <c r="K10" s="132">
        <f>FAX南非线!K16</f>
        <v>46003</v>
      </c>
      <c r="L10" s="132">
        <f>FAX南非线!G25</f>
        <v>46022</v>
      </c>
      <c r="M10" s="132">
        <f>FAX南非线!H25</f>
        <v>46030</v>
      </c>
      <c r="N10" s="110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</row>
    <row r="11" spans="1:234" s="169" customFormat="1" ht="19.5" customHeight="1">
      <c r="A11" s="386" t="str">
        <f>FAX南非线!A17</f>
        <v>ORCA I</v>
      </c>
      <c r="B11" s="134">
        <f>FAX南非线!B17</f>
        <v>0</v>
      </c>
      <c r="C11" s="134">
        <f>FAX南非线!C17</f>
        <v>0</v>
      </c>
      <c r="D11" s="134" t="str">
        <f>FAX南非线!D17</f>
        <v>002W</v>
      </c>
      <c r="E11" s="134" t="str">
        <f>FAX南非线!E17</f>
        <v>VORC0002W</v>
      </c>
      <c r="F11" s="130" t="str">
        <f>FAX南非线!F17</f>
        <v>OOL</v>
      </c>
      <c r="G11" s="132">
        <f>FAX南非线!G17</f>
        <v>45988</v>
      </c>
      <c r="H11" s="149">
        <f>FAX南非线!H17</f>
        <v>45990</v>
      </c>
      <c r="I11" s="149">
        <f>FAX南非线!I17</f>
        <v>45991</v>
      </c>
      <c r="J11" s="132">
        <f>FAX南非线!J17</f>
        <v>45997</v>
      </c>
      <c r="K11" s="132">
        <f>FAX南非线!K17</f>
        <v>46010</v>
      </c>
      <c r="L11" s="132">
        <f>FAX南非线!G26</f>
        <v>46029</v>
      </c>
      <c r="M11" s="132">
        <f>FAX南非线!H26</f>
        <v>46037</v>
      </c>
      <c r="N11" s="110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</row>
    <row r="12" spans="1:234" ht="19.5" customHeight="1">
      <c r="A12" s="163" t="str">
        <f>FAX南非线!A27</f>
        <v>REMARK: 代理外代,靠甬舟码头,截关时间星期五1200,进场时间星期一1200到星期五1200</v>
      </c>
      <c r="B12" s="163"/>
      <c r="C12" s="163"/>
      <c r="D12" s="163"/>
      <c r="E12" s="163"/>
      <c r="F12" s="163"/>
      <c r="G12" s="163"/>
      <c r="H12" s="163"/>
      <c r="I12" s="163"/>
      <c r="N12" s="106"/>
      <c r="O12" s="106"/>
      <c r="P12" s="106"/>
      <c r="Q12" s="106"/>
    </row>
    <row r="13" spans="1:234" ht="19.5" customHeight="1"/>
    <row r="14" spans="1:234" s="105" customFormat="1" ht="19.5" customHeight="1">
      <c r="A14" s="164" t="str">
        <f>EAS东非线!A9</f>
        <v>PIL 东 非 线  (EAS)  2025 年 十 一 月 份 船 期 表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</row>
    <row r="15" spans="1:234" s="113" customFormat="1" ht="19.5" customHeight="1">
      <c r="A15" s="181" t="s">
        <v>10</v>
      </c>
      <c r="B15" s="184"/>
      <c r="C15" s="181" t="s">
        <v>1</v>
      </c>
      <c r="D15" s="181" t="s">
        <v>2</v>
      </c>
      <c r="E15" s="181" t="s">
        <v>3</v>
      </c>
      <c r="F15" s="181" t="s">
        <v>4</v>
      </c>
      <c r="G15" s="181" t="str">
        <f>EAS东非线!G11</f>
        <v>CNSHA</v>
      </c>
      <c r="H15" s="402" t="s">
        <v>6</v>
      </c>
      <c r="I15" s="402"/>
      <c r="J15" s="181" t="str">
        <f>EAS东非线!J11</f>
        <v>CNNSA</v>
      </c>
      <c r="K15" s="181" t="str">
        <f>EAS东非线!G20</f>
        <v>SGSIN</v>
      </c>
      <c r="L15" s="181" t="str">
        <f>EAS东非线!H20</f>
        <v>MYPKL</v>
      </c>
      <c r="M15" s="181" t="str">
        <f>EAS东非线!I20</f>
        <v>KEMBA</v>
      </c>
      <c r="N15" s="181">
        <f>EAS东非线!J20</f>
        <v>0</v>
      </c>
      <c r="O15" s="181">
        <f>EAS东非线!K20</f>
        <v>0</v>
      </c>
      <c r="P15" s="145">
        <f>EAS东非线!L20</f>
        <v>0</v>
      </c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</row>
    <row r="16" spans="1:234" s="113" customFormat="1" ht="19.5" customHeight="1">
      <c r="A16" s="185"/>
      <c r="B16" s="185"/>
      <c r="C16" s="182" t="s">
        <v>11</v>
      </c>
      <c r="D16" s="182" t="s">
        <v>11</v>
      </c>
      <c r="E16" s="182" t="s">
        <v>11</v>
      </c>
      <c r="F16" s="182"/>
      <c r="G16" s="182" t="str">
        <f>EAS东非线!G12</f>
        <v>SHANGHAI</v>
      </c>
      <c r="H16" s="182" t="s">
        <v>8</v>
      </c>
      <c r="I16" s="182" t="str">
        <f>EAS东非线!I12</f>
        <v>ETD</v>
      </c>
      <c r="J16" s="182" t="str">
        <f>EAS东非线!J12</f>
        <v>NANSHA</v>
      </c>
      <c r="K16" s="182" t="str">
        <f>EAS东非线!G21</f>
        <v>SINGAPORE</v>
      </c>
      <c r="L16" s="182" t="str">
        <f>EAS东非线!H21</f>
        <v>PORT KELANG (WEST PORT)</v>
      </c>
      <c r="M16" s="182" t="str">
        <f>EAS东非线!I21</f>
        <v>MOMBASA</v>
      </c>
      <c r="N16" s="182">
        <f>EAS东非线!J21</f>
        <v>0</v>
      </c>
      <c r="O16" s="182">
        <f>EAS东非线!K21</f>
        <v>0</v>
      </c>
      <c r="P16" s="183">
        <f>EAS东非线!L21</f>
        <v>0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</row>
    <row r="17" spans="1:233" s="114" customFormat="1" ht="19.5" customHeight="1">
      <c r="A17" s="137" t="str">
        <f>EAS东非线!A13</f>
        <v>CALANDRA</v>
      </c>
      <c r="B17" s="137">
        <f>EAS东非线!B13</f>
        <v>0</v>
      </c>
      <c r="C17" s="137">
        <f>EAS东非线!C13</f>
        <v>0</v>
      </c>
      <c r="D17" s="137" t="str">
        <f>EAS东非线!D13</f>
        <v>543W</v>
      </c>
      <c r="E17" s="137" t="str">
        <f>EAS东非线!E13</f>
        <v>VCLR0543W</v>
      </c>
      <c r="F17" s="137" t="str">
        <f>EAS东非线!F13</f>
        <v>GSL</v>
      </c>
      <c r="G17" s="138">
        <f>EAS东非线!G13</f>
        <v>45958</v>
      </c>
      <c r="H17" s="151">
        <f>EAS东非线!H13</f>
        <v>45960</v>
      </c>
      <c r="I17" s="151">
        <f>EAS东非线!I13</f>
        <v>45961</v>
      </c>
      <c r="J17" s="138">
        <f>EAS东非线!J13</f>
        <v>45963</v>
      </c>
      <c r="K17" s="138">
        <f>EAS东非线!G22</f>
        <v>45968</v>
      </c>
      <c r="L17" s="138">
        <f>EAS东非线!H22</f>
        <v>45969</v>
      </c>
      <c r="M17" s="138">
        <f>EAS东非线!I22</f>
        <v>45981</v>
      </c>
      <c r="N17" s="138">
        <f>EAS东非线!J22</f>
        <v>0</v>
      </c>
      <c r="O17" s="138">
        <f>EAS东非线!K22</f>
        <v>0</v>
      </c>
      <c r="P17" s="138">
        <f>EAS东非线!L22</f>
        <v>0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</row>
    <row r="18" spans="1:233" s="114" customFormat="1" ht="19.5" customHeight="1">
      <c r="A18" s="137" t="str">
        <f>EAS东非线!A14</f>
        <v>KOTA SEJARAH</v>
      </c>
      <c r="B18" s="137">
        <f>EAS东非线!B14</f>
        <v>0</v>
      </c>
      <c r="C18" s="137" t="str">
        <f>EAS东非线!C14</f>
        <v>536E</v>
      </c>
      <c r="D18" s="136" t="str">
        <f>EAS东非线!D14</f>
        <v>544W</v>
      </c>
      <c r="E18" s="136" t="str">
        <f>EAS东非线!E14</f>
        <v>KSJH0544W</v>
      </c>
      <c r="F18" s="136" t="str">
        <f>EAS东非线!F14</f>
        <v>PIL</v>
      </c>
      <c r="G18" s="132">
        <f>EAS东非线!G14</f>
        <v>45965</v>
      </c>
      <c r="H18" s="149">
        <f>EAS东非线!H14</f>
        <v>45967</v>
      </c>
      <c r="I18" s="149">
        <f>EAS东非线!I14</f>
        <v>45968</v>
      </c>
      <c r="J18" s="132">
        <f>EAS东非线!J14</f>
        <v>45970</v>
      </c>
      <c r="K18" s="132">
        <f>EAS东非线!G23</f>
        <v>45975</v>
      </c>
      <c r="L18" s="132">
        <f>EAS东非线!H23</f>
        <v>45976</v>
      </c>
      <c r="M18" s="132">
        <f>EAS东非线!I23</f>
        <v>45988</v>
      </c>
      <c r="N18" s="132">
        <f>EAS东非线!J23</f>
        <v>0</v>
      </c>
      <c r="O18" s="132">
        <f>EAS东非线!K23</f>
        <v>0</v>
      </c>
      <c r="P18" s="132">
        <f>EAS东非线!L23</f>
        <v>0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</row>
    <row r="19" spans="1:233" s="114" customFormat="1" ht="19.5" customHeight="1">
      <c r="A19" s="137" t="str">
        <f>EAS东非线!A15</f>
        <v>ONE ATLAS</v>
      </c>
      <c r="B19" s="137">
        <f>EAS东非线!B15</f>
        <v>0</v>
      </c>
      <c r="C19" s="137">
        <f>EAS东非线!C15</f>
        <v>0</v>
      </c>
      <c r="D19" s="136" t="str">
        <f>EAS东非线!D15</f>
        <v>545W</v>
      </c>
      <c r="E19" s="136" t="str">
        <f>EAS东非线!E15</f>
        <v>VTST0545W</v>
      </c>
      <c r="F19" s="136" t="str">
        <f>EAS东非线!F15</f>
        <v>ONE</v>
      </c>
      <c r="G19" s="132">
        <f>EAS东非线!G15</f>
        <v>45972</v>
      </c>
      <c r="H19" s="149">
        <f>EAS东非线!H15</f>
        <v>45974</v>
      </c>
      <c r="I19" s="149">
        <f>EAS东非线!I15</f>
        <v>45975</v>
      </c>
      <c r="J19" s="132">
        <f>EAS东非线!J15</f>
        <v>45977</v>
      </c>
      <c r="K19" s="132">
        <f>EAS东非线!G24</f>
        <v>45982</v>
      </c>
      <c r="L19" s="132">
        <f>EAS东非线!H24</f>
        <v>45983</v>
      </c>
      <c r="M19" s="132">
        <f>EAS东非线!I24</f>
        <v>45995</v>
      </c>
      <c r="N19" s="132"/>
      <c r="O19" s="132"/>
      <c r="P19" s="132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</row>
    <row r="20" spans="1:233" s="166" customFormat="1" ht="19.5" customHeight="1">
      <c r="A20" s="137" t="str">
        <f>EAS东非线!A16</f>
        <v>SALERNO EXPRESS</v>
      </c>
      <c r="B20" s="137">
        <f>EAS东非线!B16</f>
        <v>0</v>
      </c>
      <c r="C20" s="137">
        <f>EAS东非线!C16</f>
        <v>0</v>
      </c>
      <c r="D20" s="137" t="str">
        <f>EAS东非线!D16</f>
        <v>546W</v>
      </c>
      <c r="E20" s="137" t="str">
        <f>EAS东非线!E16</f>
        <v>RLUM0546W</v>
      </c>
      <c r="F20" s="136" t="str">
        <f>EAS东非线!F16</f>
        <v>HLC</v>
      </c>
      <c r="G20" s="132">
        <f>EAS东非线!G16</f>
        <v>45979</v>
      </c>
      <c r="H20" s="149">
        <f>EAS东非线!H16</f>
        <v>45981</v>
      </c>
      <c r="I20" s="149">
        <f>EAS东非线!I16</f>
        <v>45982</v>
      </c>
      <c r="J20" s="132">
        <f>EAS东非线!J16</f>
        <v>45984</v>
      </c>
      <c r="K20" s="132">
        <f>EAS东非线!G25</f>
        <v>45989</v>
      </c>
      <c r="L20" s="132">
        <f>EAS东非线!H25</f>
        <v>45990</v>
      </c>
      <c r="M20" s="132">
        <f>EAS东非线!I25</f>
        <v>46002</v>
      </c>
      <c r="N20" s="132"/>
      <c r="O20" s="132"/>
      <c r="P20" s="132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</row>
    <row r="21" spans="1:233" s="166" customFormat="1" ht="19.5" customHeight="1">
      <c r="A21" s="137" t="str">
        <f>EAS东非线!A17</f>
        <v>KOTA SEGAR</v>
      </c>
      <c r="B21" s="137">
        <f>EAS东非线!B17</f>
        <v>0</v>
      </c>
      <c r="C21" s="136" t="str">
        <f>EAS东非线!C17</f>
        <v>539E</v>
      </c>
      <c r="D21" s="137" t="str">
        <f>EAS东非线!D17</f>
        <v>547W</v>
      </c>
      <c r="E21" s="136" t="str">
        <f>EAS东非线!E17</f>
        <v>KSEG0547W</v>
      </c>
      <c r="F21" s="136" t="str">
        <f>EAS东非线!F17</f>
        <v>PIL</v>
      </c>
      <c r="G21" s="132">
        <f>EAS东非线!G17</f>
        <v>45986</v>
      </c>
      <c r="H21" s="149">
        <f>EAS东非线!H17</f>
        <v>45988</v>
      </c>
      <c r="I21" s="149">
        <f>EAS东非线!I17</f>
        <v>45989</v>
      </c>
      <c r="J21" s="132">
        <f>EAS东非线!J17</f>
        <v>45991</v>
      </c>
      <c r="K21" s="132">
        <f>EAS东非线!G26</f>
        <v>45996</v>
      </c>
      <c r="L21" s="132">
        <f>EAS东非线!H26</f>
        <v>45997</v>
      </c>
      <c r="M21" s="132">
        <f>EAS东非线!I26</f>
        <v>46009</v>
      </c>
      <c r="N21" s="132">
        <f>EAS东非线!J25</f>
        <v>0</v>
      </c>
      <c r="O21" s="132">
        <f>EAS东非线!K25</f>
        <v>0</v>
      </c>
      <c r="P21" s="132">
        <f>EAS东非线!L25</f>
        <v>0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</row>
    <row r="22" spans="1:233" s="105" customFormat="1" ht="19.5" customHeight="1">
      <c r="A22" s="321" t="str">
        <f>EAS东非线!A27</f>
        <v>REMARK: 代理:宁波兴港, 靠甬舟码头，截关时间: 星期三1600,进场时间星期六1600到星期三1600</v>
      </c>
      <c r="B22" s="135"/>
      <c r="C22" s="135"/>
      <c r="D22" s="135"/>
      <c r="E22" s="135"/>
      <c r="F22" s="135"/>
      <c r="G22" s="135"/>
      <c r="H22" s="135"/>
      <c r="I22" s="135"/>
      <c r="J22" s="127"/>
      <c r="K22" s="127"/>
      <c r="L22" s="127"/>
      <c r="O22" s="112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</row>
    <row r="23" spans="1:233" s="105" customFormat="1" ht="19.5" customHeight="1">
      <c r="N23" s="155"/>
      <c r="O23" s="156"/>
      <c r="P23" s="156"/>
      <c r="Q23" s="15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</row>
    <row r="24" spans="1:233" ht="19.5" customHeight="1">
      <c r="A24" s="164" t="str">
        <f>'EA3 东非三线'!A9</f>
        <v>PIL 东 非 三 线 (EA3) 2025 年 十 一月 份 船 期 表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06"/>
    </row>
    <row r="25" spans="1:233" ht="19.5" customHeight="1">
      <c r="A25" s="195" t="s">
        <v>12</v>
      </c>
      <c r="B25" s="315"/>
      <c r="C25" s="186" t="s">
        <v>13</v>
      </c>
      <c r="D25" s="186" t="s">
        <v>14</v>
      </c>
      <c r="E25" s="186" t="s">
        <v>15</v>
      </c>
      <c r="F25" s="186" t="s">
        <v>16</v>
      </c>
      <c r="G25" s="187" t="s">
        <v>5</v>
      </c>
      <c r="H25" s="403" t="s">
        <v>6</v>
      </c>
      <c r="I25" s="401"/>
      <c r="J25" s="316" t="str">
        <f>'EA3 东非三线'!J11</f>
        <v>CNNSA</v>
      </c>
      <c r="K25" s="317" t="str">
        <f>'EA3 东非三线'!K11</f>
        <v>SGSIN</v>
      </c>
      <c r="L25" s="317" t="str">
        <f>'EA3 东非三线'!L11</f>
        <v>MYPKL</v>
      </c>
      <c r="M25" s="317" t="str">
        <f>'EA3 东非三线'!M11</f>
        <v>TZDAR</v>
      </c>
      <c r="N25" s="317">
        <f>'EA3 东非三线'!N11</f>
        <v>0</v>
      </c>
      <c r="O25" s="317">
        <f>'EA3 东非三线'!O11</f>
        <v>0</v>
      </c>
      <c r="P25" s="106"/>
      <c r="Q25" s="106"/>
    </row>
    <row r="26" spans="1:233" ht="19.5" customHeight="1">
      <c r="A26" s="196"/>
      <c r="B26" s="318"/>
      <c r="C26" s="188" t="s">
        <v>7</v>
      </c>
      <c r="D26" s="188" t="s">
        <v>7</v>
      </c>
      <c r="E26" s="188" t="s">
        <v>7</v>
      </c>
      <c r="F26" s="189"/>
      <c r="G26" s="187" t="s">
        <v>17</v>
      </c>
      <c r="H26" s="189" t="s">
        <v>8</v>
      </c>
      <c r="I26" s="189" t="s">
        <v>9</v>
      </c>
      <c r="J26" s="319" t="str">
        <f>'EA3 东非三线'!J12</f>
        <v>NANSHA</v>
      </c>
      <c r="K26" s="320" t="str">
        <f>'EA3 东非三线'!K12</f>
        <v>SINGAPORE</v>
      </c>
      <c r="L26" s="320" t="str">
        <f>'EA3 东非三线'!L12</f>
        <v>PORT KELANG (WEST PORT)</v>
      </c>
      <c r="M26" s="320" t="str">
        <f>'EA3 东非三线'!M12</f>
        <v>DAR ES SALAAM</v>
      </c>
      <c r="N26" s="320">
        <f>'EA3 东非三线'!N12</f>
        <v>0</v>
      </c>
      <c r="O26" s="320">
        <f>'EA3 东非三线'!O12</f>
        <v>0</v>
      </c>
      <c r="P26" s="106"/>
      <c r="Q26" s="106"/>
    </row>
    <row r="27" spans="1:233" ht="19.5" customHeight="1">
      <c r="A27" s="130" t="str">
        <f>'EA3 东非三线'!A13</f>
        <v>KOTA MEGAH</v>
      </c>
      <c r="B27" s="130">
        <f>'EA3 东非三线'!B13</f>
        <v>0</v>
      </c>
      <c r="C27" s="130" t="str">
        <f>'EA3 东非三线'!C13</f>
        <v>543E</v>
      </c>
      <c r="D27" s="130" t="str">
        <f>'EA3 东非三线'!D13</f>
        <v>544W</v>
      </c>
      <c r="E27" s="130" t="str">
        <f>'EA3 东非三线'!E13</f>
        <v>KMEG0544W</v>
      </c>
      <c r="F27" s="130" t="str">
        <f>'EA3 东非三线'!F13</f>
        <v>PIL</v>
      </c>
      <c r="G27" s="138">
        <f>'EA3 东非三线'!G13</f>
        <v>45960</v>
      </c>
      <c r="H27" s="131">
        <f>'EA3 东非三线'!H13</f>
        <v>45962</v>
      </c>
      <c r="I27" s="131">
        <f>'EA3 东非三线'!I13</f>
        <v>45962</v>
      </c>
      <c r="J27" s="138">
        <f>'EA3 东非三线'!J13</f>
        <v>45965</v>
      </c>
      <c r="K27" s="138">
        <f>'EA3 东非三线'!K13</f>
        <v>45970</v>
      </c>
      <c r="L27" s="138">
        <f>'EA3 东非三线'!L13</f>
        <v>45971</v>
      </c>
      <c r="M27" s="138">
        <f>'EA3 东非三线'!M13</f>
        <v>45983</v>
      </c>
      <c r="N27" s="138">
        <f>'EA3 东非三线'!N13</f>
        <v>0</v>
      </c>
      <c r="O27" s="138">
        <f>'EA3 东非三线'!O13</f>
        <v>0</v>
      </c>
      <c r="P27" s="106"/>
      <c r="Q27" s="106"/>
    </row>
    <row r="28" spans="1:233" ht="19.5" customHeight="1">
      <c r="A28" s="130" t="str">
        <f>'EA3 东非三线'!A14</f>
        <v>GSL CHLOE</v>
      </c>
      <c r="B28" s="130">
        <f>'EA3 东非三线'!B14</f>
        <v>0</v>
      </c>
      <c r="C28" s="130">
        <f>'EA3 东非三线'!C14</f>
        <v>0</v>
      </c>
      <c r="D28" s="130" t="str">
        <f>'EA3 东非三线'!D14</f>
        <v>545W</v>
      </c>
      <c r="E28" s="130" t="str">
        <f>'EA3 东非三线'!E14</f>
        <v>VCLO0545W</v>
      </c>
      <c r="F28" s="130" t="str">
        <f>'EA3 东非三线'!F14</f>
        <v>ONE</v>
      </c>
      <c r="G28" s="132">
        <f>'EA3 东非三线'!G14</f>
        <v>45967</v>
      </c>
      <c r="H28" s="131">
        <f>'EA3 东非三线'!H14</f>
        <v>45969</v>
      </c>
      <c r="I28" s="131">
        <f>'EA3 东非三线'!I14</f>
        <v>45969</v>
      </c>
      <c r="J28" s="132">
        <f>'EA3 东非三线'!J14</f>
        <v>45972</v>
      </c>
      <c r="K28" s="132">
        <f>'EA3 东非三线'!K14</f>
        <v>45977</v>
      </c>
      <c r="L28" s="132">
        <f>'EA3 东非三线'!L14</f>
        <v>45978</v>
      </c>
      <c r="M28" s="132">
        <f>'EA3 东非三线'!M14</f>
        <v>45990</v>
      </c>
      <c r="N28" s="132">
        <f>'EA3 东非三线'!N14</f>
        <v>0</v>
      </c>
      <c r="O28" s="132">
        <f>'EA3 东非三线'!O14</f>
        <v>0</v>
      </c>
      <c r="P28" s="106"/>
      <c r="Q28" s="106"/>
    </row>
    <row r="29" spans="1:233" ht="19.5" customHeight="1">
      <c r="A29" s="130" t="str">
        <f>'EA3 东非三线'!A15</f>
        <v>KOTA MAKMUR</v>
      </c>
      <c r="B29" s="130">
        <f>'EA3 东非三线'!B15</f>
        <v>0</v>
      </c>
      <c r="C29" s="130" t="str">
        <f>'EA3 东非三线'!C15</f>
        <v>545E</v>
      </c>
      <c r="D29" s="130" t="str">
        <f>'EA3 东非三线'!D15</f>
        <v>546W</v>
      </c>
      <c r="E29" s="130" t="str">
        <f>'EA3 东非三线'!E15</f>
        <v>KMAK0546W</v>
      </c>
      <c r="F29" s="130" t="str">
        <f>'EA3 东非三线'!F15</f>
        <v>PIL</v>
      </c>
      <c r="G29" s="132">
        <f>'EA3 东非三线'!G15</f>
        <v>45974</v>
      </c>
      <c r="H29" s="131">
        <f>'EA3 东非三线'!H15</f>
        <v>45976</v>
      </c>
      <c r="I29" s="131">
        <f>'EA3 东非三线'!I15</f>
        <v>45976</v>
      </c>
      <c r="J29" s="132">
        <f>'EA3 东非三线'!J15</f>
        <v>45979</v>
      </c>
      <c r="K29" s="132">
        <f>'EA3 东非三线'!K15</f>
        <v>45984</v>
      </c>
      <c r="L29" s="132">
        <f>'EA3 东非三线'!L15</f>
        <v>45985</v>
      </c>
      <c r="M29" s="132">
        <f>'EA3 东非三线'!M15</f>
        <v>45997</v>
      </c>
      <c r="N29" s="132">
        <f>'EA3 东非三线'!N15</f>
        <v>0</v>
      </c>
      <c r="O29" s="132">
        <f>'EA3 东非三线'!O15</f>
        <v>0</v>
      </c>
      <c r="P29" s="106"/>
      <c r="Q29" s="106"/>
    </row>
    <row r="30" spans="1:233" ht="19.5" customHeight="1">
      <c r="A30" s="130" t="str">
        <f>'EA3 东非三线'!A16</f>
        <v>GSL VALERIE</v>
      </c>
      <c r="B30" s="130">
        <f>'EA3 东非三线'!B16</f>
        <v>0</v>
      </c>
      <c r="C30" s="130">
        <f>'EA3 东非三线'!C16</f>
        <v>0</v>
      </c>
      <c r="D30" s="130" t="str">
        <f>'EA3 东非三线'!D16</f>
        <v>547W</v>
      </c>
      <c r="E30" s="130" t="str">
        <f>'EA3 东非三线'!E16</f>
        <v>VGVE0547W</v>
      </c>
      <c r="F30" s="130" t="str">
        <f>'EA3 东非三线'!F16</f>
        <v>GSL</v>
      </c>
      <c r="G30" s="132">
        <f>'EA3 东非三线'!G16</f>
        <v>45981</v>
      </c>
      <c r="H30" s="131">
        <f>'EA3 东非三线'!H16</f>
        <v>45983</v>
      </c>
      <c r="I30" s="131">
        <f>'EA3 东非三线'!I16</f>
        <v>45983</v>
      </c>
      <c r="J30" s="132">
        <f>'EA3 东非三线'!J16</f>
        <v>45986</v>
      </c>
      <c r="K30" s="132">
        <f>'EA3 东非三线'!K16</f>
        <v>45991</v>
      </c>
      <c r="L30" s="132">
        <f>'EA3 东非三线'!L16</f>
        <v>45992</v>
      </c>
      <c r="M30" s="132">
        <f>'EA3 东非三线'!M16</f>
        <v>46004</v>
      </c>
      <c r="N30" s="132">
        <f>'EA3 东非三线'!N16</f>
        <v>0</v>
      </c>
      <c r="O30" s="132">
        <f>'EA3 东非三线'!O16</f>
        <v>0</v>
      </c>
      <c r="P30" s="106"/>
      <c r="Q30" s="106"/>
    </row>
    <row r="31" spans="1:233" ht="19.5" customHeight="1">
      <c r="A31" s="130" t="str">
        <f>'EA3 东非三线'!A17</f>
        <v>MONA LISA</v>
      </c>
      <c r="B31" s="130">
        <f>'EA3 东非三线'!B17</f>
        <v>0</v>
      </c>
      <c r="C31" s="130">
        <f>'EA3 东非三线'!C17</f>
        <v>0</v>
      </c>
      <c r="D31" s="130" t="str">
        <f>'EA3 东非三线'!D17</f>
        <v>548W</v>
      </c>
      <c r="E31" s="130" t="str">
        <f>'EA3 东非三线'!E17</f>
        <v>VMLS0548W</v>
      </c>
      <c r="F31" s="130" t="str">
        <f>'EA3 东非三线'!F17</f>
        <v>HLC</v>
      </c>
      <c r="G31" s="132">
        <f>'EA3 东非三线'!G17</f>
        <v>45988</v>
      </c>
      <c r="H31" s="131">
        <f>'EA3 东非三线'!H17</f>
        <v>45990</v>
      </c>
      <c r="I31" s="131">
        <f>'EA3 东非三线'!I17</f>
        <v>45990</v>
      </c>
      <c r="J31" s="132">
        <f>'EA3 东非三线'!J17</f>
        <v>45993</v>
      </c>
      <c r="K31" s="132">
        <f>'EA3 东非三线'!K17</f>
        <v>45998</v>
      </c>
      <c r="L31" s="132">
        <f>'EA3 东非三线'!L17</f>
        <v>45999</v>
      </c>
      <c r="M31" s="132">
        <f>'EA3 东非三线'!M17</f>
        <v>46011</v>
      </c>
      <c r="N31" s="132">
        <f>'EA3 东非三线'!N17</f>
        <v>0</v>
      </c>
      <c r="O31" s="132">
        <f>'EA3 东非三线'!O17</f>
        <v>0</v>
      </c>
      <c r="P31" s="106"/>
      <c r="Q31" s="106"/>
    </row>
    <row r="32" spans="1:233" ht="19.5" customHeight="1">
      <c r="A32" s="163" t="str">
        <f>'EA3 东非三线'!A26</f>
        <v>REMARK:代理舟山兴港,靠甬舟码头,截关时间星期五1200，进港时间星期一1200到星期五1200</v>
      </c>
      <c r="B32" s="163"/>
      <c r="C32" s="163"/>
      <c r="D32" s="163"/>
      <c r="E32" s="163"/>
      <c r="F32" s="163"/>
      <c r="G32" s="163"/>
      <c r="H32" s="163"/>
      <c r="I32" s="163"/>
    </row>
    <row r="33" spans="1:234" s="105" customFormat="1" ht="19.5" customHeight="1">
      <c r="N33" s="155"/>
      <c r="O33" s="156"/>
      <c r="P33" s="156"/>
      <c r="Q33" s="15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</row>
    <row r="34" spans="1:234" s="105" customFormat="1" ht="19.5" customHeight="1">
      <c r="A34" s="164" t="str">
        <f>SWS西线!9:9</f>
        <v>PIL  西 非 线  (SWS) 2025 年 十一月 份 船 期 表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06"/>
      <c r="FY34" s="106"/>
      <c r="FZ34" s="106"/>
      <c r="GA34" s="106"/>
      <c r="GB34" s="106"/>
      <c r="GC34" s="106"/>
      <c r="GD34" s="106"/>
      <c r="GE34" s="106"/>
      <c r="GF34" s="106"/>
      <c r="GG34" s="106"/>
      <c r="GH34" s="106"/>
      <c r="GI34" s="106"/>
      <c r="GJ34" s="106"/>
      <c r="GK34" s="106"/>
      <c r="GL34" s="106"/>
      <c r="GM34" s="106"/>
      <c r="GN34" s="106"/>
      <c r="GO34" s="106"/>
      <c r="GP34" s="106"/>
      <c r="GQ34" s="106"/>
      <c r="GR34" s="106"/>
      <c r="GS34" s="106"/>
      <c r="GT34" s="106"/>
      <c r="GU34" s="106"/>
      <c r="GV34" s="106"/>
      <c r="GW34" s="106"/>
      <c r="GX34" s="106"/>
      <c r="GY34" s="106"/>
      <c r="GZ34" s="106"/>
      <c r="HA34" s="106"/>
      <c r="HB34" s="106"/>
      <c r="HC34" s="106"/>
      <c r="HD34" s="106"/>
      <c r="HE34" s="106"/>
      <c r="HF34" s="106"/>
      <c r="HG34" s="106"/>
      <c r="HH34" s="106"/>
      <c r="HI34" s="106"/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6"/>
      <c r="HU34" s="106"/>
      <c r="HV34" s="106"/>
      <c r="HW34" s="106"/>
      <c r="HX34" s="106"/>
      <c r="HY34" s="106"/>
      <c r="HZ34" s="106"/>
    </row>
    <row r="35" spans="1:234" ht="19.5" customHeight="1">
      <c r="A35" s="349" t="s">
        <v>18</v>
      </c>
      <c r="B35" s="192"/>
      <c r="C35" s="190" t="s">
        <v>19</v>
      </c>
      <c r="D35" s="129" t="s">
        <v>20</v>
      </c>
      <c r="E35" s="129" t="s">
        <v>15</v>
      </c>
      <c r="F35" s="129" t="s">
        <v>16</v>
      </c>
      <c r="G35" s="159" t="str">
        <f>SWS西线!G11</f>
        <v>CNSHA</v>
      </c>
      <c r="H35" s="400" t="s">
        <v>21</v>
      </c>
      <c r="I35" s="400"/>
      <c r="J35" s="159" t="str">
        <f>SWS西线!J11</f>
        <v>CNNSA</v>
      </c>
      <c r="K35" s="159" t="str">
        <f>SWS西线!K11</f>
        <v>SGSIN</v>
      </c>
      <c r="L35" s="159" t="str">
        <f>SWS西线!L11</f>
        <v>GHTEM</v>
      </c>
      <c r="M35" s="159" t="str">
        <f>SWS西线!G20</f>
        <v>TGLFW</v>
      </c>
      <c r="N35" s="159" t="str">
        <f>SWS西线!H20</f>
        <v>NGLOS</v>
      </c>
      <c r="O35" s="159" t="str">
        <f>SWS西线!I20</f>
        <v>NGONN</v>
      </c>
      <c r="P35" s="159" t="str">
        <f>SWS西线!J20</f>
        <v>CIABJ</v>
      </c>
      <c r="Q35" s="159">
        <f>SWS西线!K20</f>
        <v>0</v>
      </c>
    </row>
    <row r="36" spans="1:234" ht="19.5" customHeight="1">
      <c r="A36" s="216"/>
      <c r="B36" s="194"/>
      <c r="C36" s="191" t="s">
        <v>7</v>
      </c>
      <c r="D36" s="146" t="s">
        <v>7</v>
      </c>
      <c r="E36" s="146" t="s">
        <v>7</v>
      </c>
      <c r="F36" s="147"/>
      <c r="G36" s="147" t="str">
        <f>SWS西线!G12</f>
        <v>SHANGHAI</v>
      </c>
      <c r="H36" s="147" t="s">
        <v>22</v>
      </c>
      <c r="I36" s="147" t="s">
        <v>23</v>
      </c>
      <c r="J36" s="147" t="str">
        <f>SWS西线!J12</f>
        <v>NANSHA</v>
      </c>
      <c r="K36" s="147" t="str">
        <f>SWS西线!K12</f>
        <v>SINGAPORE</v>
      </c>
      <c r="L36" s="147" t="str">
        <f>SWS西线!L12</f>
        <v>TEMA</v>
      </c>
      <c r="M36" s="147" t="str">
        <f>SWS西线!G21</f>
        <v>LOME</v>
      </c>
      <c r="N36" s="147" t="str">
        <f>SWS西线!H21</f>
        <v>LAGOS</v>
      </c>
      <c r="O36" s="147" t="str">
        <f>SWS西线!I21</f>
        <v>ONNE</v>
      </c>
      <c r="P36" s="147" t="str">
        <f>SWS西线!J21</f>
        <v>ABIDJAN</v>
      </c>
      <c r="Q36" s="147">
        <f>SWS西线!K21</f>
        <v>0</v>
      </c>
    </row>
    <row r="37" spans="1:234" ht="19.5" customHeight="1">
      <c r="A37" s="350" t="str">
        <f>SWS西线!A13</f>
        <v>KOTA ODYSSEY</v>
      </c>
      <c r="B37" s="167">
        <f>SWS西线!B13</f>
        <v>0</v>
      </c>
      <c r="C37" s="168" t="str">
        <f>SWS西线!C13</f>
        <v>0002AE</v>
      </c>
      <c r="D37" s="167" t="str">
        <f>SWS西线!D13</f>
        <v>0003W</v>
      </c>
      <c r="E37" s="167" t="str">
        <f>SWS西线!E13</f>
        <v>KODY0003W</v>
      </c>
      <c r="F37" s="167" t="str">
        <f>SWS西线!F13</f>
        <v>PIL</v>
      </c>
      <c r="G37" s="138">
        <f>SWS西线!G13</f>
        <v>45967</v>
      </c>
      <c r="H37" s="151">
        <f>SWS西线!H13</f>
        <v>45968</v>
      </c>
      <c r="I37" s="151">
        <f>SWS西线!I13</f>
        <v>45969</v>
      </c>
      <c r="J37" s="138">
        <f>SWS西线!J13</f>
        <v>45971</v>
      </c>
      <c r="K37" s="138">
        <f>SWS西线!K13</f>
        <v>45976</v>
      </c>
      <c r="L37" s="138">
        <f>SWS西线!L13</f>
        <v>46000</v>
      </c>
      <c r="M37" s="138">
        <f>SWS西线!G22</f>
        <v>46002</v>
      </c>
      <c r="N37" s="138">
        <f>SWS西线!H22</f>
        <v>46004</v>
      </c>
      <c r="O37" s="138">
        <f>SWS西线!I22</f>
        <v>46008</v>
      </c>
      <c r="P37" s="138">
        <f>SWS西线!J22</f>
        <v>46015</v>
      </c>
      <c r="Q37" s="138">
        <f>SWS西线!K22</f>
        <v>0</v>
      </c>
    </row>
    <row r="38" spans="1:234" ht="19.5" customHeight="1">
      <c r="A38" s="350" t="str">
        <f>SWS西线!A14</f>
        <v>KOTA ORKID</v>
      </c>
      <c r="B38" s="167">
        <f>SWS西线!B14</f>
        <v>0</v>
      </c>
      <c r="C38" s="167" t="str">
        <f>SWS西线!C14</f>
        <v>0001A</v>
      </c>
      <c r="D38" s="167" t="str">
        <f>SWS西线!D14</f>
        <v>0001W</v>
      </c>
      <c r="E38" s="167" t="str">
        <f>SWS西线!E14</f>
        <v>KOKD0001W</v>
      </c>
      <c r="F38" s="167" t="str">
        <f>SWS西线!F14</f>
        <v>PIL</v>
      </c>
      <c r="G38" s="138">
        <f>SWS西线!G14</f>
        <v>45974</v>
      </c>
      <c r="H38" s="149">
        <f>SWS西线!H14</f>
        <v>45975</v>
      </c>
      <c r="I38" s="149">
        <f>SWS西线!I14</f>
        <v>45976</v>
      </c>
      <c r="J38" s="138">
        <f>SWS西线!J14</f>
        <v>45978</v>
      </c>
      <c r="K38" s="138">
        <f>SWS西线!K14</f>
        <v>45983</v>
      </c>
      <c r="L38" s="138">
        <f>SWS西线!L14</f>
        <v>46007</v>
      </c>
      <c r="M38" s="138">
        <f>SWS西线!G23</f>
        <v>46009</v>
      </c>
      <c r="N38" s="138">
        <f>SWS西线!H23</f>
        <v>46011</v>
      </c>
      <c r="O38" s="138">
        <f>SWS西线!I23</f>
        <v>46015</v>
      </c>
      <c r="P38" s="138">
        <f>SWS西线!J23</f>
        <v>46022</v>
      </c>
      <c r="Q38" s="138">
        <f>SWS西线!K23</f>
        <v>0</v>
      </c>
    </row>
    <row r="39" spans="1:234" ht="19.5" customHeight="1">
      <c r="A39" s="350" t="str">
        <f>SWS西线!A15</f>
        <v>KOTA OCEAN</v>
      </c>
      <c r="B39" s="167">
        <f>SWS西线!B15</f>
        <v>0</v>
      </c>
      <c r="C39" s="167" t="str">
        <f>SWS西线!C15</f>
        <v>0013AE</v>
      </c>
      <c r="D39" s="167" t="str">
        <f>SWS西线!D15</f>
        <v>0014W</v>
      </c>
      <c r="E39" s="167" t="str">
        <f>SWS西线!E15</f>
        <v>KOCN0014W</v>
      </c>
      <c r="F39" s="167" t="str">
        <f>SWS西线!F15</f>
        <v>PIL</v>
      </c>
      <c r="G39" s="138">
        <f>SWS西线!G15</f>
        <v>45981</v>
      </c>
      <c r="H39" s="149">
        <f>SWS西线!H15</f>
        <v>45982</v>
      </c>
      <c r="I39" s="149">
        <f>SWS西线!I15</f>
        <v>45983</v>
      </c>
      <c r="J39" s="138">
        <f>SWS西线!J15</f>
        <v>45985</v>
      </c>
      <c r="K39" s="138">
        <f>SWS西线!K15</f>
        <v>45990</v>
      </c>
      <c r="L39" s="138">
        <f>SWS西线!L15</f>
        <v>46014</v>
      </c>
      <c r="M39" s="138">
        <f>SWS西线!G24</f>
        <v>46016</v>
      </c>
      <c r="N39" s="138">
        <f>SWS西线!H24</f>
        <v>46018</v>
      </c>
      <c r="O39" s="138">
        <f>SWS西线!I24</f>
        <v>46022</v>
      </c>
      <c r="P39" s="138">
        <f>SWS西线!J24</f>
        <v>46029</v>
      </c>
      <c r="Q39" s="138">
        <f>SWS西线!K24</f>
        <v>0</v>
      </c>
    </row>
    <row r="40" spans="1:234" ht="19.5" customHeight="1">
      <c r="A40" s="350" t="str">
        <f>SWS西线!A16</f>
        <v>KOTA SYDNEY</v>
      </c>
      <c r="B40" s="350">
        <f>SWS西线!B16</f>
        <v>0</v>
      </c>
      <c r="C40" s="350" t="str">
        <f>SWS西线!C16</f>
        <v>0108AE</v>
      </c>
      <c r="D40" s="350" t="str">
        <f>SWS西线!D16</f>
        <v>0109W</v>
      </c>
      <c r="E40" s="350" t="str">
        <f>SWS西线!E16</f>
        <v>CSYD0109W</v>
      </c>
      <c r="F40" s="167" t="str">
        <f>SWS西线!F16</f>
        <v>PIL</v>
      </c>
      <c r="G40" s="138">
        <f>SWS西线!G16</f>
        <v>45988</v>
      </c>
      <c r="H40" s="149">
        <f>SWS西线!H16</f>
        <v>45989</v>
      </c>
      <c r="I40" s="149">
        <f>SWS西线!I16</f>
        <v>45990</v>
      </c>
      <c r="J40" s="138">
        <f>SWS西线!J16</f>
        <v>45992</v>
      </c>
      <c r="K40" s="138">
        <f>SWS西线!K16</f>
        <v>45997</v>
      </c>
      <c r="L40" s="138">
        <f>SWS西线!L16</f>
        <v>46021</v>
      </c>
      <c r="M40" s="138">
        <f>SWS西线!G25</f>
        <v>46023</v>
      </c>
      <c r="N40" s="138">
        <f>SWS西线!H25</f>
        <v>46025</v>
      </c>
      <c r="O40" s="138">
        <f>SWS西线!I25</f>
        <v>46029</v>
      </c>
      <c r="P40" s="138">
        <f>SWS西线!J25</f>
        <v>46036</v>
      </c>
      <c r="Q40" s="138">
        <f>SWS西线!K25</f>
        <v>0</v>
      </c>
    </row>
    <row r="41" spans="1:234" ht="19.5" customHeight="1">
      <c r="A41" s="350" t="str">
        <f>SWS西线!A17</f>
        <v>KOTA VALPARAISO</v>
      </c>
      <c r="B41" s="350">
        <f>SWS西线!B17</f>
        <v>0</v>
      </c>
      <c r="C41" s="350" t="str">
        <f>SWS西线!C17</f>
        <v>0017AE</v>
      </c>
      <c r="D41" s="350" t="str">
        <f>SWS西线!D17</f>
        <v>0018W</v>
      </c>
      <c r="E41" s="350" t="str">
        <f>SWS西线!E17</f>
        <v>CTDU0018W</v>
      </c>
      <c r="F41" s="167" t="str">
        <f>SWS西线!F17</f>
        <v>PIL</v>
      </c>
      <c r="G41" s="138">
        <f>SWS西线!G17</f>
        <v>45995</v>
      </c>
      <c r="H41" s="149">
        <f>SWS西线!H17</f>
        <v>45996</v>
      </c>
      <c r="I41" s="149">
        <f>SWS西线!I17</f>
        <v>45997</v>
      </c>
      <c r="J41" s="138">
        <f>SWS西线!J17</f>
        <v>45999</v>
      </c>
      <c r="K41" s="138">
        <f>SWS西线!K17</f>
        <v>46004</v>
      </c>
      <c r="L41" s="138">
        <f>SWS西线!L17</f>
        <v>46028</v>
      </c>
      <c r="M41" s="138">
        <f>SWS西线!G26</f>
        <v>46030</v>
      </c>
      <c r="N41" s="138">
        <f>SWS西线!H26</f>
        <v>46032</v>
      </c>
      <c r="O41" s="138">
        <f>SWS西线!I26</f>
        <v>46036</v>
      </c>
      <c r="P41" s="138">
        <f>SWS西线!J26</f>
        <v>46043</v>
      </c>
      <c r="Q41" s="138">
        <f>SWS西线!K26</f>
        <v>0</v>
      </c>
    </row>
    <row r="42" spans="1:234" ht="19.5" customHeight="1">
      <c r="A42" s="163" t="str">
        <f>SWS西线!A27</f>
        <v>REMARK: 代理舟山兴港,普通出口重箱由陆路集卡直接进甬舟码头,进箱期从星期一1800至星期五1800，截关期为星期五1800,危险品、省外海铁箱的驳船对接码头靠梅山码头,截关时间: 星期四2400,进场时间：星期天2400--星期四2400</v>
      </c>
      <c r="B42" s="163"/>
      <c r="C42" s="163"/>
      <c r="D42" s="163"/>
      <c r="E42" s="163"/>
      <c r="F42" s="163"/>
      <c r="G42" s="163"/>
      <c r="H42" s="163"/>
      <c r="I42" s="163"/>
      <c r="P42" s="106"/>
      <c r="Q42" s="106"/>
    </row>
    <row r="43" spans="1:234" ht="19.5" customHeight="1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</row>
    <row r="44" spans="1:234" ht="19.5" customHeight="1">
      <c r="A44" s="122"/>
      <c r="B44" s="122"/>
      <c r="C44" s="122"/>
      <c r="D44" s="122"/>
      <c r="E44" s="122"/>
      <c r="F44" s="122"/>
      <c r="G44" s="122"/>
      <c r="H44" s="122"/>
      <c r="I44" s="122"/>
    </row>
    <row r="45" spans="1:234" ht="19.5" customHeight="1" thickBot="1">
      <c r="A45" s="164" t="str">
        <f>RSS红海线!A9</f>
        <v>PIL 红 海 线 (RSS) 2025 年 十 一月 份 船 期 表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06"/>
    </row>
    <row r="46" spans="1:234" ht="19.5" customHeight="1" thickBot="1">
      <c r="A46" s="158" t="s">
        <v>18</v>
      </c>
      <c r="B46" s="312"/>
      <c r="C46" s="186" t="s">
        <v>1</v>
      </c>
      <c r="D46" s="186" t="s">
        <v>2</v>
      </c>
      <c r="E46" s="186" t="s">
        <v>3</v>
      </c>
      <c r="F46" s="186" t="s">
        <v>4</v>
      </c>
      <c r="G46" s="187" t="str">
        <f>RS2红海线!G11</f>
        <v>CNSHA</v>
      </c>
      <c r="H46" s="403" t="s">
        <v>6</v>
      </c>
      <c r="I46" s="401"/>
      <c r="J46" s="187" t="str">
        <f>RSS红海线!J11</f>
        <v>CNNSA</v>
      </c>
      <c r="K46" s="187" t="str">
        <f>RSS红海线!K11</f>
        <v>CNSHK</v>
      </c>
      <c r="L46" s="187" t="str">
        <f>RSS红海线!L11</f>
        <v>SGSIN</v>
      </c>
      <c r="M46" s="187" t="str">
        <f>RSS红海线!G20</f>
        <v>DJJIB</v>
      </c>
      <c r="N46" s="187" t="str">
        <f>RSS红海线!H20</f>
        <v>SAJED</v>
      </c>
      <c r="O46" s="187" t="str">
        <f>RSS红海线!I20</f>
        <v>JOAQA</v>
      </c>
      <c r="P46" s="187" t="str">
        <f>RSS红海线!J20</f>
        <v>EGSOK</v>
      </c>
      <c r="Q46" s="187">
        <f>RS2红海线!K20</f>
        <v>0</v>
      </c>
    </row>
    <row r="47" spans="1:234" ht="19.5" customHeight="1" thickBot="1">
      <c r="A47" s="157"/>
      <c r="B47" s="204"/>
      <c r="C47" s="188" t="s">
        <v>11</v>
      </c>
      <c r="D47" s="188" t="s">
        <v>11</v>
      </c>
      <c r="E47" s="188" t="s">
        <v>11</v>
      </c>
      <c r="F47" s="188"/>
      <c r="G47" s="187" t="str">
        <f>RS2红海线!G12</f>
        <v>SHANGHAI</v>
      </c>
      <c r="H47" s="189" t="s">
        <v>24</v>
      </c>
      <c r="I47" s="189" t="s">
        <v>25</v>
      </c>
      <c r="J47" s="187" t="str">
        <f>RS2红海线!J12</f>
        <v>NANSHA</v>
      </c>
      <c r="K47" s="187" t="str">
        <f>RS2红海线!K12</f>
        <v>SHEKOU</v>
      </c>
      <c r="L47" s="187" t="str">
        <f>RSS红海线!L12</f>
        <v>SINGAPORE</v>
      </c>
      <c r="M47" s="187" t="str">
        <f>RSS红海线!G21</f>
        <v>DJIBOUTI</v>
      </c>
      <c r="N47" s="187" t="str">
        <f>RSS红海线!H21</f>
        <v>JEDDAH</v>
      </c>
      <c r="O47" s="187" t="str">
        <f>RSS红海线!I21</f>
        <v>AQABA</v>
      </c>
      <c r="P47" s="187" t="str">
        <f>RSS红海线!J21</f>
        <v>SOKHNA</v>
      </c>
      <c r="Q47" s="119">
        <f>RS2红海线!K31</f>
        <v>0</v>
      </c>
    </row>
    <row r="48" spans="1:234" ht="19.5" customHeight="1">
      <c r="A48" s="130">
        <f>RSS红海线!A13</f>
        <v>0</v>
      </c>
      <c r="B48" s="130">
        <f>RSS红海线!B13</f>
        <v>0</v>
      </c>
      <c r="C48" s="130">
        <f>RSS红海线!C13</f>
        <v>0</v>
      </c>
      <c r="D48" s="130">
        <f>RSS红海线!D13</f>
        <v>0</v>
      </c>
      <c r="E48" s="130">
        <f>RSS红海线!E13</f>
        <v>0</v>
      </c>
      <c r="F48" s="130" t="str">
        <f>RSS红海线!F13</f>
        <v>PIL</v>
      </c>
      <c r="G48" s="150">
        <f>RSS红海线!G13</f>
        <v>45963</v>
      </c>
      <c r="H48" s="151">
        <f>RSS红海线!H13</f>
        <v>45964</v>
      </c>
      <c r="I48" s="151">
        <f>RSS红海线!I13</f>
        <v>45965</v>
      </c>
      <c r="J48" s="150">
        <f>RSS红海线!J13</f>
        <v>45967</v>
      </c>
      <c r="K48" s="150">
        <f>RSS红海线!K13</f>
        <v>45968</v>
      </c>
      <c r="L48" s="150">
        <f>RSS红海线!L13</f>
        <v>45973</v>
      </c>
      <c r="M48" s="150">
        <f>RSS红海线!G22</f>
        <v>45984</v>
      </c>
      <c r="N48" s="150">
        <f>RSS红海线!H22</f>
        <v>45987</v>
      </c>
      <c r="O48" s="150">
        <f>RSS红海线!I22</f>
        <v>45989</v>
      </c>
      <c r="P48" s="150">
        <f>RSS红海线!J22</f>
        <v>45991</v>
      </c>
      <c r="Q48" s="150">
        <f>RS2红海线!K32</f>
        <v>0</v>
      </c>
    </row>
    <row r="49" spans="1:17" ht="19.5" customHeight="1">
      <c r="A49" s="130" t="str">
        <f>RSS红海线!A14</f>
        <v>KOTA MAKMUR</v>
      </c>
      <c r="B49" s="130">
        <f>RSS红海线!B14</f>
        <v>0</v>
      </c>
      <c r="C49" s="130" t="str">
        <f>RSS红海线!C14</f>
        <v>0330E</v>
      </c>
      <c r="D49" s="130" t="str">
        <f>RSS红海线!D14</f>
        <v>0331W</v>
      </c>
      <c r="E49" s="130" t="str">
        <f>RSS红海线!E14</f>
        <v>KMAK0331W</v>
      </c>
      <c r="F49" s="130">
        <f>RSS红海线!F14</f>
        <v>0</v>
      </c>
      <c r="G49" s="150">
        <f>RSS红海线!G14</f>
        <v>45970</v>
      </c>
      <c r="H49" s="151">
        <f>RSS红海线!H14</f>
        <v>45971</v>
      </c>
      <c r="I49" s="151">
        <f>RSS红海线!I14</f>
        <v>45972</v>
      </c>
      <c r="J49" s="150">
        <f>RSS红海线!J14</f>
        <v>45974</v>
      </c>
      <c r="K49" s="150">
        <f>RSS红海线!K14</f>
        <v>45975</v>
      </c>
      <c r="L49" s="150">
        <f>RSS红海线!L14</f>
        <v>45980</v>
      </c>
      <c r="M49" s="150">
        <f>RSS红海线!G23</f>
        <v>45991</v>
      </c>
      <c r="N49" s="150">
        <f>RSS红海线!H23</f>
        <v>45994</v>
      </c>
      <c r="O49" s="150">
        <f>RSS红海线!I23</f>
        <v>45996</v>
      </c>
      <c r="P49" s="150">
        <f>RSS红海线!J23</f>
        <v>45998</v>
      </c>
      <c r="Q49" s="148">
        <f>RS2红海线!K33</f>
        <v>0</v>
      </c>
    </row>
    <row r="50" spans="1:17" ht="19.5" customHeight="1">
      <c r="A50" s="130" t="str">
        <f>RSS红海线!A15</f>
        <v>KOTA MANIS</v>
      </c>
      <c r="B50" s="130">
        <f>RSS红海线!B15</f>
        <v>0</v>
      </c>
      <c r="C50" s="130" t="str">
        <f>RSS红海线!C15</f>
        <v>0507E</v>
      </c>
      <c r="D50" s="130" t="str">
        <f>RSS红海线!D15</f>
        <v>0508W</v>
      </c>
      <c r="E50" s="130" t="str">
        <f>RSS红海线!E15</f>
        <v>KMNS0508W</v>
      </c>
      <c r="F50" s="130" t="str">
        <f>RSS红海线!F15</f>
        <v>PIL</v>
      </c>
      <c r="G50" s="150">
        <f>RSS红海线!G15</f>
        <v>45977</v>
      </c>
      <c r="H50" s="151">
        <f>RSS红海线!H15</f>
        <v>45978</v>
      </c>
      <c r="I50" s="151">
        <f>RSS红海线!I15</f>
        <v>45979</v>
      </c>
      <c r="J50" s="150">
        <f>RSS红海线!J15</f>
        <v>45981</v>
      </c>
      <c r="K50" s="150">
        <f>RSS红海线!K15</f>
        <v>45982</v>
      </c>
      <c r="L50" s="150">
        <f>RSS红海线!L15</f>
        <v>45987</v>
      </c>
      <c r="M50" s="150">
        <f>RSS红海线!G24</f>
        <v>45998</v>
      </c>
      <c r="N50" s="150">
        <f>RSS红海线!H24</f>
        <v>46001</v>
      </c>
      <c r="O50" s="150">
        <f>RSS红海线!I24</f>
        <v>46003</v>
      </c>
      <c r="P50" s="150">
        <f>RSS红海线!J24</f>
        <v>46005</v>
      </c>
      <c r="Q50" s="148">
        <f>RS2红海线!K34</f>
        <v>0</v>
      </c>
    </row>
    <row r="51" spans="1:17" ht="19.5" customHeight="1">
      <c r="A51" s="130" t="str">
        <f>RSS红海线!A16</f>
        <v>KOTA SALAM</v>
      </c>
      <c r="B51" s="130">
        <f>RSS红海线!B16</f>
        <v>0</v>
      </c>
      <c r="C51" s="130" t="str">
        <f>RSS红海线!C16</f>
        <v>0086E</v>
      </c>
      <c r="D51" s="130" t="str">
        <f>RSS红海线!D16</f>
        <v>0087W</v>
      </c>
      <c r="E51" s="130" t="str">
        <f>RSS红海线!E16</f>
        <v>KSAL0087W</v>
      </c>
      <c r="F51" s="130" t="str">
        <f>RSS红海线!F16</f>
        <v>PIL</v>
      </c>
      <c r="G51" s="150">
        <f>RSS红海线!G16</f>
        <v>45982</v>
      </c>
      <c r="H51" s="151">
        <f>RSS红海线!H16</f>
        <v>45983</v>
      </c>
      <c r="I51" s="151">
        <f>RSS红海线!I16</f>
        <v>45984</v>
      </c>
      <c r="J51" s="150">
        <f>RSS红海线!J16</f>
        <v>45986</v>
      </c>
      <c r="K51" s="150">
        <f>RSS红海线!K16</f>
        <v>45987</v>
      </c>
      <c r="L51" s="150">
        <f>RSS红海线!L16</f>
        <v>45992</v>
      </c>
      <c r="M51" s="150">
        <f>RSS红海线!G25</f>
        <v>46003</v>
      </c>
      <c r="N51" s="150">
        <f>RSS红海线!H25</f>
        <v>46006</v>
      </c>
      <c r="O51" s="150">
        <f>RSS红海线!I25</f>
        <v>46008</v>
      </c>
      <c r="P51" s="150">
        <f>RSS红海线!J25</f>
        <v>46010</v>
      </c>
      <c r="Q51" s="148">
        <f>RS2红海线!K35</f>
        <v>0</v>
      </c>
    </row>
    <row r="52" spans="1:17" ht="19.5" customHeight="1">
      <c r="A52" s="130" t="str">
        <f>RSS红海线!A17</f>
        <v>KOTA SATRIA</v>
      </c>
      <c r="B52" s="130">
        <f>RSS红海线!B17</f>
        <v>0</v>
      </c>
      <c r="C52" s="130" t="str">
        <f>RSS红海线!C17</f>
        <v>0088E</v>
      </c>
      <c r="D52" s="130" t="str">
        <f>RSS红海线!D17</f>
        <v>0089W</v>
      </c>
      <c r="E52" s="130" t="str">
        <f>RSS红海线!E17</f>
        <v>KSAR0089W</v>
      </c>
      <c r="F52" s="130" t="str">
        <f>RSS红海线!F17</f>
        <v>PIL</v>
      </c>
      <c r="G52" s="150">
        <f>RSS红海线!G17</f>
        <v>45989</v>
      </c>
      <c r="H52" s="151">
        <f>RSS红海线!H17</f>
        <v>45990</v>
      </c>
      <c r="I52" s="151">
        <f>RSS红海线!I17</f>
        <v>45991</v>
      </c>
      <c r="J52" s="150">
        <f>RSS红海线!J17</f>
        <v>45993</v>
      </c>
      <c r="K52" s="150">
        <f>RSS红海线!K17</f>
        <v>45994</v>
      </c>
      <c r="L52" s="150">
        <f>RSS红海线!L17</f>
        <v>45999</v>
      </c>
      <c r="M52" s="150">
        <f>RSS红海线!G26</f>
        <v>46010</v>
      </c>
      <c r="N52" s="150">
        <f>RSS红海线!H26</f>
        <v>46014</v>
      </c>
      <c r="O52" s="150">
        <f>RSS红海线!I26</f>
        <v>46016</v>
      </c>
      <c r="P52" s="150">
        <f>RSS红海线!J26</f>
        <v>46018</v>
      </c>
      <c r="Q52" s="148">
        <f>RS2红海线!K36</f>
        <v>0</v>
      </c>
    </row>
    <row r="53" spans="1:17" ht="19.5" customHeight="1">
      <c r="A53" s="163" t="str">
        <f>RSS红海线!A27</f>
        <v>REMARK: 代理外代,靠甬舟码头，截关时间: 星期五1800,进场时间星期一1800到星期五1800</v>
      </c>
      <c r="B53" s="163"/>
      <c r="C53" s="163"/>
      <c r="D53" s="163"/>
      <c r="E53" s="163"/>
      <c r="F53" s="163"/>
      <c r="G53" s="163"/>
      <c r="H53" s="163"/>
      <c r="I53" s="163"/>
    </row>
    <row r="54" spans="1:17" ht="19.5" customHeight="1">
      <c r="A54" s="122"/>
      <c r="B54" s="122"/>
      <c r="C54" s="122"/>
      <c r="D54" s="122"/>
      <c r="E54" s="122"/>
      <c r="F54" s="122"/>
      <c r="G54" s="122"/>
      <c r="H54" s="122"/>
      <c r="I54" s="122"/>
    </row>
    <row r="55" spans="1:17" ht="19.5" customHeight="1" thickBot="1">
      <c r="A55" s="164" t="str">
        <f>GCS中东新线!A9</f>
        <v>PIL 中 东 新 线 (GCS) 2025 年 十 一 月 份 船 期 表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06"/>
    </row>
    <row r="56" spans="1:17" ht="19.5" customHeight="1">
      <c r="A56" s="195" t="s">
        <v>12</v>
      </c>
      <c r="B56" s="315"/>
      <c r="C56" s="186" t="s">
        <v>13</v>
      </c>
      <c r="D56" s="186" t="s">
        <v>14</v>
      </c>
      <c r="E56" s="186" t="s">
        <v>15</v>
      </c>
      <c r="F56" s="186" t="s">
        <v>16</v>
      </c>
      <c r="G56" s="187" t="str">
        <f>GCS中东新线!G11</f>
        <v>CNSHA</v>
      </c>
      <c r="H56" s="403" t="s">
        <v>6</v>
      </c>
      <c r="I56" s="401"/>
      <c r="J56" s="316" t="str">
        <f>GCS中东新线!J11</f>
        <v>CNNSA</v>
      </c>
      <c r="K56" s="316" t="str">
        <f>GCS中东新线!K11</f>
        <v>SGSIN</v>
      </c>
      <c r="L56" s="316" t="str">
        <f>GCS中东新线!L11</f>
        <v>AEJEA</v>
      </c>
      <c r="M56" s="316" t="str">
        <f>GCS中东新线!M11</f>
        <v>SADMM</v>
      </c>
      <c r="N56" s="316">
        <f>GCS中东新线!N11</f>
        <v>0</v>
      </c>
      <c r="O56" s="316">
        <f>GCS中东新线!O11</f>
        <v>0</v>
      </c>
      <c r="P56" s="106"/>
      <c r="Q56" s="106"/>
    </row>
    <row r="57" spans="1:17" ht="19.5" customHeight="1">
      <c r="A57" s="196"/>
      <c r="B57" s="318"/>
      <c r="C57" s="188" t="s">
        <v>7</v>
      </c>
      <c r="D57" s="188" t="s">
        <v>7</v>
      </c>
      <c r="E57" s="188" t="s">
        <v>7</v>
      </c>
      <c r="F57" s="189"/>
      <c r="G57" s="187" t="str">
        <f>GCS中东新线!G12</f>
        <v>SHANGHAI</v>
      </c>
      <c r="H57" s="189" t="s">
        <v>8</v>
      </c>
      <c r="I57" s="189" t="s">
        <v>9</v>
      </c>
      <c r="J57" s="316" t="str">
        <f>GCS中东新线!J12</f>
        <v>NANSHA</v>
      </c>
      <c r="K57" s="316" t="str">
        <f>GCS中东新线!K12</f>
        <v>SINGAPORE</v>
      </c>
      <c r="L57" s="316" t="str">
        <f>GCS中东新线!L12</f>
        <v>JEBEL ALI</v>
      </c>
      <c r="M57" s="316" t="str">
        <f>GCS中东新线!M12</f>
        <v>DAMMAM</v>
      </c>
      <c r="N57" s="316">
        <f>GCS中东新线!N12</f>
        <v>0</v>
      </c>
      <c r="O57" s="316">
        <f>GCS中东新线!O12</f>
        <v>0</v>
      </c>
      <c r="P57" s="106"/>
      <c r="Q57" s="106"/>
    </row>
    <row r="58" spans="1:17" ht="19.5" customHeight="1">
      <c r="A58" s="134" t="str">
        <f>GCS中东新线!A13</f>
        <v>KOTA PLUMBAGO</v>
      </c>
      <c r="B58" s="134" t="str">
        <f>GCS中东新线!B13</f>
        <v>白花丹城</v>
      </c>
      <c r="C58" s="134" t="str">
        <f>GCS中东新线!C13</f>
        <v>0009E</v>
      </c>
      <c r="D58" s="134" t="str">
        <f>GCS中东新线!D13</f>
        <v>0010W</v>
      </c>
      <c r="E58" s="134" t="str">
        <f>GCS中东新线!E13</f>
        <v>CKPL0010W</v>
      </c>
      <c r="F58" s="134" t="str">
        <f>GCS中东新线!F13</f>
        <v>PIL</v>
      </c>
      <c r="G58" s="138">
        <f>GCS中东新线!G13</f>
        <v>45957</v>
      </c>
      <c r="H58" s="149">
        <f>GCS中东新线!H13</f>
        <v>45959</v>
      </c>
      <c r="I58" s="149">
        <f>GCS中东新线!I13</f>
        <v>45960</v>
      </c>
      <c r="J58" s="138">
        <f>GCS中东新线!J13</f>
        <v>45962</v>
      </c>
      <c r="K58" s="138">
        <f>GCS中东新线!K13</f>
        <v>45969</v>
      </c>
      <c r="L58" s="138">
        <f>GCS中东新线!L13</f>
        <v>45979</v>
      </c>
      <c r="M58" s="138">
        <f>GCS中东新线!M13</f>
        <v>45983</v>
      </c>
      <c r="N58" s="138">
        <f>GCS中东新线!N13</f>
        <v>0</v>
      </c>
      <c r="O58" s="138">
        <f>GCS中东新线!O13</f>
        <v>0</v>
      </c>
      <c r="P58" s="106"/>
      <c r="Q58" s="106"/>
    </row>
    <row r="59" spans="1:17" ht="19.5" customHeight="1">
      <c r="A59" s="134" t="str">
        <f>GCS中东新线!A14</f>
        <v>VARANYA BHUM</v>
      </c>
      <c r="B59" s="134">
        <f>GCS中东新线!B14</f>
        <v>0</v>
      </c>
      <c r="C59" s="134">
        <f>GCS中东新线!C14</f>
        <v>0</v>
      </c>
      <c r="D59" s="134" t="str">
        <f>GCS中东新线!D14</f>
        <v>007W</v>
      </c>
      <c r="E59" s="134" t="str">
        <f>GCS中东新线!E14</f>
        <v>VRYB0007W</v>
      </c>
      <c r="F59" s="134" t="str">
        <f>GCS中东新线!F14</f>
        <v>RCL</v>
      </c>
      <c r="G59" s="138">
        <f>GCS中东新线!G14</f>
        <v>45964</v>
      </c>
      <c r="H59" s="149">
        <f>GCS中东新线!H14</f>
        <v>45966</v>
      </c>
      <c r="I59" s="149">
        <f>GCS中东新线!I14</f>
        <v>45967</v>
      </c>
      <c r="J59" s="138">
        <f>GCS中东新线!J14</f>
        <v>45969</v>
      </c>
      <c r="K59" s="138">
        <f>GCS中东新线!K14</f>
        <v>45976</v>
      </c>
      <c r="L59" s="138">
        <f>GCS中东新线!L14</f>
        <v>45986</v>
      </c>
      <c r="M59" s="138">
        <f>GCS中东新线!M14</f>
        <v>45990</v>
      </c>
      <c r="N59" s="138">
        <f>GCS中东新线!N14</f>
        <v>0</v>
      </c>
      <c r="O59" s="138">
        <f>GCS中东新线!O14</f>
        <v>0</v>
      </c>
      <c r="P59" s="106"/>
      <c r="Q59" s="106"/>
    </row>
    <row r="60" spans="1:17" ht="19.5" customHeight="1">
      <c r="A60" s="134" t="str">
        <f>GCS中东新线!A15</f>
        <v>USSAMA BHUM</v>
      </c>
      <c r="B60" s="134">
        <f>GCS中东新线!B15</f>
        <v>0</v>
      </c>
      <c r="C60" s="134">
        <f>GCS中东新线!C15</f>
        <v>0</v>
      </c>
      <c r="D60" s="134" t="str">
        <f>GCS中东新线!D15</f>
        <v>009W</v>
      </c>
      <c r="E60" s="134" t="str">
        <f>GCS中东新线!E15</f>
        <v>VUSB0009W</v>
      </c>
      <c r="F60" s="134" t="str">
        <f>GCS中东新线!F15</f>
        <v>RCL</v>
      </c>
      <c r="G60" s="138">
        <f>GCS中东新线!G15</f>
        <v>45971</v>
      </c>
      <c r="H60" s="149">
        <f>GCS中东新线!H15</f>
        <v>45973</v>
      </c>
      <c r="I60" s="149">
        <f>GCS中东新线!I15</f>
        <v>45974</v>
      </c>
      <c r="J60" s="138">
        <f>GCS中东新线!J15</f>
        <v>45976</v>
      </c>
      <c r="K60" s="138">
        <f>GCS中东新线!K15</f>
        <v>45983</v>
      </c>
      <c r="L60" s="138">
        <f>GCS中东新线!L15</f>
        <v>45993</v>
      </c>
      <c r="M60" s="138">
        <f>GCS中东新线!M15</f>
        <v>45997</v>
      </c>
      <c r="N60" s="138">
        <f>GCS中东新线!N15</f>
        <v>0</v>
      </c>
      <c r="O60" s="138">
        <f>GCS中东新线!O15</f>
        <v>0</v>
      </c>
      <c r="P60" s="106"/>
      <c r="Q60" s="106"/>
    </row>
    <row r="61" spans="1:17" ht="19.5" customHeight="1">
      <c r="A61" s="134" t="str">
        <f>GCS中东新线!A16</f>
        <v>OMIT</v>
      </c>
      <c r="B61" s="134">
        <f>GCS中东新线!B16</f>
        <v>0</v>
      </c>
      <c r="C61" s="134">
        <f>GCS中东新线!C16</f>
        <v>0</v>
      </c>
      <c r="D61" s="134">
        <f>GCS中东新线!D16</f>
        <v>0</v>
      </c>
      <c r="E61" s="134">
        <f>GCS中东新线!E16</f>
        <v>0</v>
      </c>
      <c r="F61" s="134">
        <f>GCS中东新线!F16</f>
        <v>0</v>
      </c>
      <c r="G61" s="138">
        <f>GCS中东新线!G16</f>
        <v>45978</v>
      </c>
      <c r="H61" s="149">
        <f>GCS中东新线!H16</f>
        <v>45980</v>
      </c>
      <c r="I61" s="149">
        <f>GCS中东新线!I16</f>
        <v>45981</v>
      </c>
      <c r="J61" s="138">
        <f>GCS中东新线!J16</f>
        <v>45983</v>
      </c>
      <c r="K61" s="138">
        <f>GCS中东新线!K16</f>
        <v>45990</v>
      </c>
      <c r="L61" s="138">
        <f>GCS中东新线!L16</f>
        <v>46000</v>
      </c>
      <c r="M61" s="138">
        <f>GCS中东新线!M16</f>
        <v>46004</v>
      </c>
      <c r="N61" s="138">
        <f>GCS中东新线!N16</f>
        <v>0</v>
      </c>
      <c r="O61" s="138">
        <f>GCS中东新线!O16</f>
        <v>0</v>
      </c>
      <c r="P61" s="106"/>
      <c r="Q61" s="106"/>
    </row>
    <row r="62" spans="1:17" ht="19.5" customHeight="1">
      <c r="A62" s="134" t="str">
        <f>GCS中东新线!A17</f>
        <v>KOTA PRIMROSE</v>
      </c>
      <c r="B62" s="134" t="str">
        <f>GCS中东新线!B17</f>
        <v>春城</v>
      </c>
      <c r="C62" s="134" t="str">
        <f>GCS中东新线!C17</f>
        <v>0010E</v>
      </c>
      <c r="D62" s="134" t="str">
        <f>GCS中东新线!D17</f>
        <v>0011W</v>
      </c>
      <c r="E62" s="134" t="str">
        <f>GCS中东新线!E17</f>
        <v>CKPR0011W</v>
      </c>
      <c r="F62" s="134" t="str">
        <f>GCS中东新线!F17</f>
        <v>PIL</v>
      </c>
      <c r="G62" s="138">
        <f>GCS中东新线!G17</f>
        <v>45985</v>
      </c>
      <c r="H62" s="149">
        <f>GCS中东新线!H17</f>
        <v>45987</v>
      </c>
      <c r="I62" s="149">
        <f>GCS中东新线!I17</f>
        <v>45988</v>
      </c>
      <c r="J62" s="138">
        <f>GCS中东新线!J17</f>
        <v>45990</v>
      </c>
      <c r="K62" s="138">
        <f>GCS中东新线!K17</f>
        <v>45997</v>
      </c>
      <c r="L62" s="138">
        <f>GCS中东新线!L17</f>
        <v>46007</v>
      </c>
      <c r="M62" s="138">
        <f>GCS中东新线!M17</f>
        <v>46011</v>
      </c>
      <c r="N62" s="138">
        <f>GCS中东新线!N17</f>
        <v>0</v>
      </c>
      <c r="O62" s="138">
        <f>GCS中东新线!O17</f>
        <v>0</v>
      </c>
      <c r="P62" s="106"/>
      <c r="Q62" s="106"/>
    </row>
    <row r="63" spans="1:17" ht="19.5" customHeight="1">
      <c r="A63" s="163" t="str">
        <f>GCS中东新线!A26</f>
        <v>REMARK:代理外运,靠北三集司,截关时间星期二1800，进港时间星期五1800到星期二1800</v>
      </c>
      <c r="B63" s="163"/>
      <c r="C63" s="163"/>
      <c r="D63" s="163"/>
      <c r="E63" s="163"/>
      <c r="F63" s="163"/>
      <c r="G63" s="163"/>
      <c r="H63" s="163"/>
      <c r="I63" s="163"/>
    </row>
    <row r="64" spans="1:17" ht="19.5" customHeight="1">
      <c r="A64" s="122"/>
      <c r="B64" s="122"/>
      <c r="C64" s="122"/>
      <c r="D64" s="122"/>
      <c r="E64" s="122"/>
      <c r="F64" s="122"/>
      <c r="G64" s="122"/>
      <c r="H64" s="122"/>
      <c r="I64" s="122"/>
    </row>
    <row r="65" spans="1:234" s="105" customFormat="1" ht="19.5" customHeight="1">
      <c r="A65" s="164" t="str">
        <f>STA澳洲线!A9</f>
        <v>PIL  澳 洲 线 (STA) 2025 年 十 一 月 份 船 期 表</v>
      </c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</row>
    <row r="66" spans="1:234" ht="19.5" customHeight="1">
      <c r="A66" s="165" t="s">
        <v>12</v>
      </c>
      <c r="B66" s="160"/>
      <c r="C66" s="190" t="s">
        <v>13</v>
      </c>
      <c r="D66" s="129" t="s">
        <v>14</v>
      </c>
      <c r="E66" s="129" t="s">
        <v>15</v>
      </c>
      <c r="F66" s="364" t="s">
        <v>16</v>
      </c>
      <c r="G66" s="363" t="str">
        <f>STA澳洲线!G11</f>
        <v>CNSHA</v>
      </c>
      <c r="H66" s="398" t="str">
        <f>STA澳洲线!H11</f>
        <v>CNNGB</v>
      </c>
      <c r="I66" s="399"/>
      <c r="J66" s="159" t="str">
        <f>STA澳洲线!J11</f>
        <v>CNSHK</v>
      </c>
      <c r="K66" s="159" t="str">
        <f>STA澳洲线!K11</f>
        <v>TWKHH</v>
      </c>
      <c r="L66" s="159" t="str">
        <f>STA澳洲线!L11</f>
        <v>AUMEL</v>
      </c>
      <c r="M66" s="159" t="str">
        <f>STA澳洲线!M11</f>
        <v>AUSYD</v>
      </c>
      <c r="N66" s="159" t="str">
        <f>STA澳洲线!N11</f>
        <v>AUBNE</v>
      </c>
    </row>
    <row r="67" spans="1:234" ht="19.5" customHeight="1">
      <c r="A67" s="161"/>
      <c r="B67" s="162"/>
      <c r="C67" s="191" t="s">
        <v>7</v>
      </c>
      <c r="D67" s="146" t="s">
        <v>7</v>
      </c>
      <c r="E67" s="146" t="s">
        <v>7</v>
      </c>
      <c r="F67" s="147"/>
      <c r="G67" s="143" t="str">
        <f>STA澳洲线!G12</f>
        <v>SHANGHAI</v>
      </c>
      <c r="H67" s="159" t="str">
        <f>STA澳洲线!H12</f>
        <v>ETA</v>
      </c>
      <c r="I67" s="159" t="str">
        <f>STA澳洲线!I12</f>
        <v>ETD</v>
      </c>
      <c r="J67" s="159" t="str">
        <f>STA澳洲线!J12</f>
        <v>SHEKOU</v>
      </c>
      <c r="K67" s="159" t="str">
        <f>STA澳洲线!K12</f>
        <v>KAOHSIUNG</v>
      </c>
      <c r="L67" s="159" t="str">
        <f>STA澳洲线!L12</f>
        <v>MELBOURNE</v>
      </c>
      <c r="M67" s="159" t="str">
        <f>STA澳洲线!M12</f>
        <v>SYDNEY</v>
      </c>
      <c r="N67" s="159" t="str">
        <f>STA澳洲线!N12</f>
        <v>BRISBANE</v>
      </c>
    </row>
    <row r="68" spans="1:234" ht="19.5" customHeight="1">
      <c r="A68" s="152" t="str">
        <f>STA澳洲线!A13</f>
        <v>EVER ENVOY</v>
      </c>
      <c r="B68" s="152">
        <f>STA澳洲线!B13</f>
        <v>0</v>
      </c>
      <c r="C68" s="152">
        <f>STA澳洲线!C13</f>
        <v>0</v>
      </c>
      <c r="D68" s="152" t="str">
        <f>STA澳洲线!D13</f>
        <v>198S</v>
      </c>
      <c r="E68" s="152" t="str">
        <f>STA澳洲线!E13</f>
        <v>VEVY0198S</v>
      </c>
      <c r="F68" s="152" t="str">
        <f>STA澳洲线!F13</f>
        <v>EMC</v>
      </c>
      <c r="G68" s="143">
        <f>STA澳洲线!G13</f>
        <v>45961</v>
      </c>
      <c r="H68" s="141">
        <f>STA澳洲线!H13</f>
        <v>45963</v>
      </c>
      <c r="I68" s="144">
        <f>STA澳洲线!I13</f>
        <v>45964</v>
      </c>
      <c r="J68" s="143">
        <f>STA澳洲线!J13</f>
        <v>45966</v>
      </c>
      <c r="K68" s="143">
        <f>STA澳洲线!K13</f>
        <v>45968</v>
      </c>
      <c r="L68" s="143">
        <f>STA澳洲线!L13</f>
        <v>45982</v>
      </c>
      <c r="M68" s="143">
        <f>STA澳洲线!M13</f>
        <v>45985</v>
      </c>
      <c r="N68" s="143">
        <f>STA澳洲线!N13</f>
        <v>45989</v>
      </c>
    </row>
    <row r="69" spans="1:234" ht="19.5" customHeight="1">
      <c r="A69" s="152" t="str">
        <f>STA澳洲线!A14</f>
        <v>DIMITRA C</v>
      </c>
      <c r="B69" s="152">
        <f>STA澳洲线!B14</f>
        <v>0</v>
      </c>
      <c r="C69" s="152">
        <f>STA澳洲线!C14</f>
        <v>0</v>
      </c>
      <c r="D69" s="390" t="str">
        <f>STA澳洲线!D14</f>
        <v>2361S</v>
      </c>
      <c r="E69" s="134" t="str">
        <f>STA澳洲线!E14</f>
        <v>VDIC2361S</v>
      </c>
      <c r="F69" s="152" t="str">
        <f>STA澳洲线!F14</f>
        <v>HLC</v>
      </c>
      <c r="G69" s="143">
        <f>STA澳洲线!G14</f>
        <v>45968</v>
      </c>
      <c r="H69" s="141">
        <f>STA澳洲线!H14</f>
        <v>45970</v>
      </c>
      <c r="I69" s="141">
        <f>STA澳洲线!I14</f>
        <v>45971</v>
      </c>
      <c r="J69" s="143">
        <f>STA澳洲线!J14</f>
        <v>45973</v>
      </c>
      <c r="K69" s="143">
        <f>STA澳洲线!K14</f>
        <v>45975</v>
      </c>
      <c r="L69" s="143">
        <f>STA澳洲线!L14</f>
        <v>45989</v>
      </c>
      <c r="M69" s="143">
        <f>STA澳洲线!M14</f>
        <v>45992</v>
      </c>
      <c r="N69" s="143">
        <f>STA澳洲线!N14</f>
        <v>45996</v>
      </c>
    </row>
    <row r="70" spans="1:234" ht="19.2" customHeight="1">
      <c r="A70" s="152" t="str">
        <f>STA澳洲线!A15</f>
        <v>TS MUMBAI</v>
      </c>
      <c r="B70" s="152">
        <f>STA澳洲线!B15</f>
        <v>0</v>
      </c>
      <c r="C70" s="152">
        <f>STA澳洲线!C15</f>
        <v>0</v>
      </c>
      <c r="D70" s="152" t="str">
        <f>STA澳洲线!D15</f>
        <v>2505S</v>
      </c>
      <c r="E70" s="152" t="str">
        <f>STA澳洲线!E15</f>
        <v>VTMB2505S</v>
      </c>
      <c r="F70" s="152" t="str">
        <f>STA澳洲线!F15</f>
        <v>TSL</v>
      </c>
      <c r="G70" s="143">
        <f>STA澳洲线!G15</f>
        <v>45975</v>
      </c>
      <c r="H70" s="141">
        <f>STA澳洲线!H15</f>
        <v>45977</v>
      </c>
      <c r="I70" s="141">
        <f>STA澳洲线!I15</f>
        <v>45978</v>
      </c>
      <c r="J70" s="143">
        <f>STA澳洲线!J15</f>
        <v>45980</v>
      </c>
      <c r="K70" s="143">
        <f>STA澳洲线!K15</f>
        <v>45982</v>
      </c>
      <c r="L70" s="143">
        <f>STA澳洲线!L15</f>
        <v>45996</v>
      </c>
      <c r="M70" s="143">
        <f>STA澳洲线!M15</f>
        <v>45999</v>
      </c>
      <c r="N70" s="143">
        <f>STA澳洲线!N15</f>
        <v>46003</v>
      </c>
    </row>
    <row r="71" spans="1:234" ht="19.5" customHeight="1">
      <c r="A71" s="152" t="str">
        <f>STA澳洲线!A16</f>
        <v>TIAN SHUN HE</v>
      </c>
      <c r="B71" s="152">
        <f>STA澳洲线!B16</f>
        <v>0</v>
      </c>
      <c r="C71" s="152">
        <f>STA澳洲线!C16</f>
        <v>0</v>
      </c>
      <c r="D71" s="152" t="str">
        <f>STA澳洲线!D16</f>
        <v>2507S</v>
      </c>
      <c r="E71" s="152" t="str">
        <f>STA澳洲线!E16</f>
        <v>VTSH2507S</v>
      </c>
      <c r="F71" s="152" t="str">
        <f>STA澳洲线!F16</f>
        <v>SCL</v>
      </c>
      <c r="G71" s="143">
        <f>STA澳洲线!G16</f>
        <v>45982</v>
      </c>
      <c r="H71" s="141">
        <f>STA澳洲线!H16</f>
        <v>45984</v>
      </c>
      <c r="I71" s="141">
        <f>STA澳洲线!I16</f>
        <v>45985</v>
      </c>
      <c r="J71" s="143">
        <f>STA澳洲线!J16</f>
        <v>45987</v>
      </c>
      <c r="K71" s="143">
        <f>STA澳洲线!K16</f>
        <v>45989</v>
      </c>
      <c r="L71" s="143">
        <f>STA澳洲线!L16</f>
        <v>46003</v>
      </c>
      <c r="M71" s="143">
        <f>STA澳洲线!M16</f>
        <v>46006</v>
      </c>
      <c r="N71" s="143">
        <f>STA澳洲线!N16</f>
        <v>46010</v>
      </c>
    </row>
    <row r="72" spans="1:234" ht="19.5" customHeight="1">
      <c r="A72" s="152" t="str">
        <f>STA澳洲线!A17</f>
        <v>OMIT</v>
      </c>
      <c r="B72" s="152">
        <f>STA澳洲线!B17</f>
        <v>0</v>
      </c>
      <c r="C72" s="152">
        <f>STA澳洲线!C17</f>
        <v>0</v>
      </c>
      <c r="D72" s="152">
        <f>STA澳洲线!D17</f>
        <v>0</v>
      </c>
      <c r="E72" s="152">
        <f>STA澳洲线!E17</f>
        <v>0</v>
      </c>
      <c r="F72" s="152">
        <f>STA澳洲线!F17</f>
        <v>0</v>
      </c>
      <c r="G72" s="143">
        <f>STA澳洲线!G17</f>
        <v>45989</v>
      </c>
      <c r="H72" s="141">
        <f>STA澳洲线!H17</f>
        <v>45991</v>
      </c>
      <c r="I72" s="141">
        <f>STA澳洲线!I17</f>
        <v>45992</v>
      </c>
      <c r="J72" s="143">
        <f>STA澳洲线!J17</f>
        <v>45994</v>
      </c>
      <c r="K72" s="143">
        <f>STA澳洲线!K17</f>
        <v>45996</v>
      </c>
      <c r="L72" s="143">
        <f>STA澳洲线!L17</f>
        <v>46010</v>
      </c>
      <c r="M72" s="143">
        <f>STA澳洲线!M17</f>
        <v>46013</v>
      </c>
      <c r="N72" s="143">
        <f>STA澳洲线!N17</f>
        <v>46017</v>
      </c>
    </row>
    <row r="73" spans="1:234" ht="19.5" customHeight="1">
      <c r="A73" s="163" t="str">
        <f>STA澳洲线!A26</f>
        <v>REMARK:代理;外运,挂靠:三期,截关星期四2000，进港时间为星期天2000--星期四2000</v>
      </c>
      <c r="B73" s="163"/>
      <c r="C73" s="163"/>
      <c r="D73" s="163"/>
      <c r="E73" s="163"/>
      <c r="F73" s="163"/>
      <c r="G73" s="163"/>
      <c r="H73" s="163"/>
      <c r="I73" s="163"/>
    </row>
    <row r="74" spans="1:234" ht="19.5" customHeight="1">
      <c r="A74" s="122"/>
      <c r="B74" s="122"/>
      <c r="C74" s="122"/>
      <c r="D74" s="122"/>
      <c r="E74" s="122"/>
      <c r="F74" s="122"/>
      <c r="G74" s="122"/>
      <c r="H74" s="122"/>
      <c r="I74" s="122"/>
    </row>
    <row r="75" spans="1:234" s="105" customFormat="1" ht="19.5" customHeight="1">
      <c r="A75" s="164" t="str">
        <f>SAC澳洲2线!A9</f>
        <v>PIL 澳 洲 二 线 (SAC) 2025 年 十 一 月 份 船 期 表</v>
      </c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</row>
    <row r="76" spans="1:234" ht="19.5" customHeight="1">
      <c r="A76" s="165" t="s">
        <v>12</v>
      </c>
      <c r="B76" s="213"/>
      <c r="C76" s="190" t="s">
        <v>1</v>
      </c>
      <c r="D76" s="129" t="s">
        <v>2</v>
      </c>
      <c r="E76" s="129" t="s">
        <v>15</v>
      </c>
      <c r="F76" s="129" t="s">
        <v>16</v>
      </c>
      <c r="G76" s="159" t="str">
        <f>SAC澳洲2线!G12</f>
        <v>SHANGHAI</v>
      </c>
      <c r="H76" s="400" t="s">
        <v>26</v>
      </c>
      <c r="I76" s="401"/>
      <c r="J76" s="159" t="str">
        <f>SAC澳洲2线!J12</f>
        <v>AUSYD</v>
      </c>
      <c r="K76" s="159" t="str">
        <f>SAC澳洲2线!K12</f>
        <v>AUMEL</v>
      </c>
      <c r="L76" s="178" t="str">
        <f>SAC澳洲2线!L12</f>
        <v>AUBNE</v>
      </c>
      <c r="M76" s="117"/>
      <c r="N76" s="106"/>
      <c r="O76" s="106"/>
      <c r="P76" s="106"/>
      <c r="Q76" s="106"/>
    </row>
    <row r="77" spans="1:234" ht="19.5" customHeight="1">
      <c r="A77" s="161"/>
      <c r="B77" s="214"/>
      <c r="C77" s="191" t="s">
        <v>7</v>
      </c>
      <c r="D77" s="146" t="s">
        <v>7</v>
      </c>
      <c r="E77" s="146" t="s">
        <v>7</v>
      </c>
      <c r="F77" s="146"/>
      <c r="G77" s="147" t="str">
        <f>SAC澳洲2线!G13</f>
        <v>CNSHA</v>
      </c>
      <c r="H77" s="147" t="s">
        <v>22</v>
      </c>
      <c r="I77" s="147" t="s">
        <v>23</v>
      </c>
      <c r="J77" s="147" t="str">
        <f>SAC澳洲2线!J13</f>
        <v>SYDNEY</v>
      </c>
      <c r="K77" s="147" t="str">
        <f>SAC澳洲2线!K13</f>
        <v>MELBOURNE</v>
      </c>
      <c r="L77" s="118" t="str">
        <f>SAC澳洲2线!L13</f>
        <v>BRISBANE</v>
      </c>
      <c r="M77" s="117"/>
      <c r="N77" s="106"/>
      <c r="O77" s="106"/>
      <c r="P77" s="106"/>
      <c r="Q77" s="106"/>
    </row>
    <row r="78" spans="1:234" ht="19.5" customHeight="1">
      <c r="A78" s="142" t="str">
        <f>SAC澳洲2线!A14</f>
        <v>OOCL MIAMI</v>
      </c>
      <c r="B78" s="142">
        <f>SAC澳洲2线!B14</f>
        <v>0</v>
      </c>
      <c r="C78" s="142">
        <f>SAC澳洲2线!C14</f>
        <v>0</v>
      </c>
      <c r="D78" s="142" t="str">
        <f>SAC澳洲2线!D14</f>
        <v>108S</v>
      </c>
      <c r="E78" s="142" t="str">
        <f>SAC澳洲2线!E14</f>
        <v>VMIM0108S</v>
      </c>
      <c r="F78" s="142" t="str">
        <f>SAC澳洲2线!F14</f>
        <v>COS</v>
      </c>
      <c r="G78" s="143">
        <f>SAC澳洲2线!G14</f>
        <v>45960</v>
      </c>
      <c r="H78" s="144">
        <f>SAC澳洲2线!H14</f>
        <v>45962</v>
      </c>
      <c r="I78" s="144">
        <f>SAC澳洲2线!I14</f>
        <v>45963</v>
      </c>
      <c r="J78" s="143">
        <f>SAC澳洲2线!J14</f>
        <v>45974</v>
      </c>
      <c r="K78" s="143">
        <f>SAC澳洲2线!K14</f>
        <v>45978</v>
      </c>
      <c r="L78" s="143">
        <f>SAC澳洲2线!L14</f>
        <v>45984</v>
      </c>
      <c r="M78" s="117"/>
      <c r="N78" s="106"/>
      <c r="O78" s="106"/>
      <c r="P78" s="106"/>
      <c r="Q78" s="106"/>
    </row>
    <row r="79" spans="1:234" ht="19.5" customHeight="1">
      <c r="A79" s="142" t="str">
        <f>SAC澳洲2线!A15</f>
        <v>OOCL CANADA</v>
      </c>
      <c r="B79" s="142"/>
      <c r="C79" s="142"/>
      <c r="D79" s="142" t="str">
        <f>SAC澳洲2线!D15</f>
        <v>117S</v>
      </c>
      <c r="E79" s="142" t="str">
        <f>SAC澳洲2线!E15</f>
        <v>VQOC0117S</v>
      </c>
      <c r="F79" s="142" t="str">
        <f>SAC澳洲2线!F15</f>
        <v>COS</v>
      </c>
      <c r="G79" s="143">
        <f>SAC澳洲2线!G15</f>
        <v>45967</v>
      </c>
      <c r="H79" s="144">
        <f>SAC澳洲2线!H15</f>
        <v>45969</v>
      </c>
      <c r="I79" s="144">
        <f>SAC澳洲2线!I15</f>
        <v>45970</v>
      </c>
      <c r="J79" s="143">
        <f>SAC澳洲2线!J15</f>
        <v>45981</v>
      </c>
      <c r="K79" s="143">
        <f>SAC澳洲2线!K15</f>
        <v>45985</v>
      </c>
      <c r="L79" s="143">
        <f>SAC澳洲2线!L15</f>
        <v>45991</v>
      </c>
      <c r="M79" s="117"/>
      <c r="N79" s="106"/>
      <c r="O79" s="106"/>
      <c r="P79" s="106"/>
      <c r="Q79" s="106"/>
    </row>
    <row r="80" spans="1:234" ht="19.5" customHeight="1">
      <c r="A80" s="142" t="str">
        <f>SAC澳洲2线!A16</f>
        <v>OOCL DURBAN</v>
      </c>
      <c r="B80" s="142">
        <f>SAC澳洲2线!B16</f>
        <v>0</v>
      </c>
      <c r="C80" s="142">
        <f>SAC澳洲2线!C16</f>
        <v>0</v>
      </c>
      <c r="D80" s="142" t="str">
        <f>SAC澳洲2线!D16</f>
        <v>035S</v>
      </c>
      <c r="E80" s="142" t="str">
        <f>SAC澳洲2线!E16</f>
        <v>VODB0035S</v>
      </c>
      <c r="F80" s="142" t="str">
        <f>SAC澳洲2线!F16</f>
        <v>OOL</v>
      </c>
      <c r="G80" s="143">
        <f>SAC澳洲2线!G16</f>
        <v>45974</v>
      </c>
      <c r="H80" s="144">
        <f>SAC澳洲2线!H16</f>
        <v>45976</v>
      </c>
      <c r="I80" s="144">
        <f>SAC澳洲2线!I16</f>
        <v>45977</v>
      </c>
      <c r="J80" s="143">
        <f>SAC澳洲2线!J16</f>
        <v>45988</v>
      </c>
      <c r="K80" s="143">
        <f>SAC澳洲2线!K16</f>
        <v>45992</v>
      </c>
      <c r="L80" s="143">
        <f>SAC澳洲2线!L16</f>
        <v>45998</v>
      </c>
      <c r="M80" s="106"/>
      <c r="N80" s="106"/>
      <c r="O80" s="106"/>
      <c r="P80" s="106"/>
      <c r="Q80" s="106"/>
    </row>
    <row r="81" spans="1:234" ht="19.5" customHeight="1">
      <c r="A81" s="142" t="str">
        <f>SAC澳洲2线!A17</f>
        <v>OOCL BEIJING</v>
      </c>
      <c r="B81" s="142">
        <f>SAC澳洲2线!B17</f>
        <v>0</v>
      </c>
      <c r="C81" s="142">
        <f>SAC澳洲2线!C17</f>
        <v>0</v>
      </c>
      <c r="D81" s="142" t="str">
        <f>SAC澳洲2线!D17</f>
        <v>123S</v>
      </c>
      <c r="E81" s="142" t="str">
        <f>SAC澳洲2线!E17</f>
        <v>VOBJ0123S</v>
      </c>
      <c r="F81" s="142" t="str">
        <f>SAC澳洲2线!F17</f>
        <v>COS</v>
      </c>
      <c r="G81" s="143">
        <f>SAC澳洲2线!G17</f>
        <v>45981</v>
      </c>
      <c r="H81" s="144">
        <f>SAC澳洲2线!H17</f>
        <v>45983</v>
      </c>
      <c r="I81" s="144">
        <f>SAC澳洲2线!I17</f>
        <v>45984</v>
      </c>
      <c r="J81" s="143">
        <f>SAC澳洲2线!J17</f>
        <v>45995</v>
      </c>
      <c r="K81" s="143">
        <f>SAC澳洲2线!K17</f>
        <v>45999</v>
      </c>
      <c r="L81" s="143">
        <f>SAC澳洲2线!L17</f>
        <v>46005</v>
      </c>
      <c r="M81" s="106"/>
      <c r="N81" s="106"/>
      <c r="O81" s="106"/>
      <c r="P81" s="106"/>
      <c r="Q81" s="106"/>
    </row>
    <row r="82" spans="1:234" ht="19.5" customHeight="1">
      <c r="A82" s="142" t="str">
        <f>SAC澳洲2线!A18</f>
        <v>OOCL BRAZIL</v>
      </c>
      <c r="B82" s="142">
        <f>SAC澳洲2线!B18</f>
        <v>0</v>
      </c>
      <c r="C82" s="142">
        <f>SAC澳洲2线!C18</f>
        <v>0</v>
      </c>
      <c r="D82" s="142" t="str">
        <f>SAC澳洲2线!D18</f>
        <v>052S</v>
      </c>
      <c r="E82" s="142" t="str">
        <f>SAC澳洲2线!E18</f>
        <v>VOBZ0052S</v>
      </c>
      <c r="F82" s="142" t="str">
        <f>SAC澳洲2线!F18</f>
        <v>OOL</v>
      </c>
      <c r="G82" s="143">
        <f>SAC澳洲2线!G18</f>
        <v>45988</v>
      </c>
      <c r="H82" s="144">
        <f>SAC澳洲2线!H18</f>
        <v>45990</v>
      </c>
      <c r="I82" s="144">
        <f>SAC澳洲2线!I18</f>
        <v>45991</v>
      </c>
      <c r="J82" s="143">
        <f>SAC澳洲2线!J18</f>
        <v>46002</v>
      </c>
      <c r="K82" s="143">
        <f>SAC澳洲2线!K18</f>
        <v>46006</v>
      </c>
      <c r="L82" s="143">
        <f>SAC澳洲2线!L18</f>
        <v>46012</v>
      </c>
      <c r="M82" s="106"/>
      <c r="N82" s="106"/>
      <c r="O82" s="106"/>
      <c r="P82" s="106"/>
      <c r="Q82" s="106"/>
    </row>
    <row r="83" spans="1:234" ht="19.5" customHeight="1">
      <c r="A83" s="163" t="str">
        <f>SAC澳洲2线!A28</f>
        <v>REMARK: 代理外运,靠梅山码头,截关时间: 星期五2000,进场时间星期一1830到星期五1830</v>
      </c>
      <c r="B83" s="163"/>
      <c r="C83" s="163"/>
      <c r="D83" s="163"/>
      <c r="E83" s="163"/>
      <c r="F83" s="163"/>
      <c r="G83" s="163"/>
      <c r="H83" s="163"/>
      <c r="I83" s="163"/>
    </row>
    <row r="84" spans="1:234" ht="19.5" customHeight="1">
      <c r="A84" s="122"/>
      <c r="B84" s="122"/>
      <c r="C84" s="122"/>
      <c r="D84" s="122"/>
      <c r="E84" s="122"/>
      <c r="F84" s="122"/>
      <c r="G84" s="122"/>
      <c r="H84" s="122"/>
      <c r="I84" s="122"/>
    </row>
    <row r="85" spans="1:234" s="105" customFormat="1" ht="19.5" customHeight="1">
      <c r="A85" s="164" t="str">
        <f>ES1南美东线!A9</f>
        <v>PIL  新 南 美 东 线 (ES1) 2025 年 十 一 月 份 船 期 表</v>
      </c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  <c r="HC85" s="106"/>
      <c r="HD85" s="106"/>
      <c r="HE85" s="106"/>
      <c r="HF85" s="106"/>
      <c r="HG85" s="106"/>
      <c r="HH85" s="106"/>
      <c r="HI85" s="106"/>
      <c r="HJ85" s="106"/>
      <c r="HK85" s="106"/>
      <c r="HL85" s="106"/>
      <c r="HM85" s="106"/>
      <c r="HN85" s="106"/>
      <c r="HO85" s="106"/>
      <c r="HP85" s="106"/>
      <c r="HQ85" s="106"/>
      <c r="HR85" s="106"/>
      <c r="HS85" s="106"/>
      <c r="HT85" s="106"/>
      <c r="HU85" s="106"/>
      <c r="HV85" s="106"/>
      <c r="HW85" s="106"/>
      <c r="HX85" s="106"/>
      <c r="HY85" s="106"/>
      <c r="HZ85" s="106"/>
    </row>
    <row r="86" spans="1:234" ht="19.5" customHeight="1">
      <c r="A86" s="165" t="s">
        <v>12</v>
      </c>
      <c r="B86" s="160"/>
      <c r="C86" s="190" t="s">
        <v>1</v>
      </c>
      <c r="D86" s="129" t="s">
        <v>2</v>
      </c>
      <c r="E86" s="129" t="s">
        <v>15</v>
      </c>
      <c r="F86" s="129" t="s">
        <v>16</v>
      </c>
      <c r="G86" s="159" t="str">
        <f>ES1南美东线!G11</f>
        <v>CNSHA</v>
      </c>
      <c r="H86" s="400" t="str">
        <f>ES1南美东线!H11</f>
        <v>CNNGB</v>
      </c>
      <c r="I86" s="401"/>
      <c r="J86" s="159" t="str">
        <f>ES1南美东线!J11</f>
        <v>CNYTN</v>
      </c>
      <c r="K86" s="159" t="str">
        <f>ES1南美东线!K11</f>
        <v>HKHKG</v>
      </c>
      <c r="L86" s="159" t="str">
        <f>ES1南美东线!L11</f>
        <v>SGSGP</v>
      </c>
      <c r="M86" s="159" t="str">
        <f>ES1南美东线!G20</f>
        <v>BRRIO</v>
      </c>
      <c r="N86" s="159" t="str">
        <f>ES1南美东线!H20</f>
        <v>BRSTS</v>
      </c>
      <c r="O86" s="159" t="str">
        <f>ES1南美东线!I20</f>
        <v>BRNVT</v>
      </c>
      <c r="P86" s="159" t="str">
        <f>ES1南美东线!J20</f>
        <v>UYMON</v>
      </c>
      <c r="Q86" s="159" t="str">
        <f>ES1南美东线!K20</f>
        <v>ARBNA</v>
      </c>
      <c r="R86" s="159" t="str">
        <f>ES1南美东线!L20</f>
        <v>BRPNP</v>
      </c>
    </row>
    <row r="87" spans="1:234" ht="19.5" customHeight="1">
      <c r="A87" s="161"/>
      <c r="B87" s="162"/>
      <c r="C87" s="191" t="s">
        <v>7</v>
      </c>
      <c r="D87" s="146" t="s">
        <v>7</v>
      </c>
      <c r="E87" s="146" t="s">
        <v>7</v>
      </c>
      <c r="F87" s="147"/>
      <c r="G87" s="147" t="str">
        <f>ES1南美东线!G12</f>
        <v>SHANGHAI</v>
      </c>
      <c r="H87" s="147" t="s">
        <v>8</v>
      </c>
      <c r="I87" s="147" t="s">
        <v>9</v>
      </c>
      <c r="J87" s="147" t="str">
        <f>ES1南美东线!J12</f>
        <v>YANTIAN</v>
      </c>
      <c r="K87" s="147" t="str">
        <f>ES1南美东线!K12</f>
        <v>HONG KONG</v>
      </c>
      <c r="L87" s="147" t="str">
        <f>ES1南美东线!L12</f>
        <v>SINGAPORE</v>
      </c>
      <c r="M87" s="147" t="str">
        <f>ES1南美东线!G21</f>
        <v>RIO DE JANEIRO</v>
      </c>
      <c r="N87" s="147" t="str">
        <f>ES1南美东线!H21</f>
        <v>SANTOS</v>
      </c>
      <c r="O87" s="147" t="str">
        <f>ES1南美东线!I21</f>
        <v>NAVEGANTES</v>
      </c>
      <c r="P87" s="147" t="str">
        <f>ES1南美东线!J21</f>
        <v>MONTEVIDEO</v>
      </c>
      <c r="Q87" s="147" t="str">
        <f>ES1南美东线!K21</f>
        <v>BUENOS ARIES</v>
      </c>
      <c r="R87" s="147" t="str">
        <f>ES1南美东线!L21</f>
        <v>PARANAGUA</v>
      </c>
    </row>
    <row r="88" spans="1:234" ht="19.5" customHeight="1">
      <c r="A88" s="308" t="str">
        <f>ES1南美东线!A13</f>
        <v>EVER FINE</v>
      </c>
      <c r="B88" s="309">
        <f>ES1南美东线!B13</f>
        <v>0</v>
      </c>
      <c r="C88" s="308">
        <f>ES1南美东线!C13</f>
        <v>0</v>
      </c>
      <c r="D88" s="308" t="str">
        <f>ES1南美东线!D13</f>
        <v>023W</v>
      </c>
      <c r="E88" s="309" t="str">
        <f>ES1南美东线!E13</f>
        <v>VEFI0023W</v>
      </c>
      <c r="F88" s="309" t="str">
        <f>ES1南美东线!F13</f>
        <v>EMC</v>
      </c>
      <c r="G88" s="143">
        <f>ES1南美东线!G13</f>
        <v>45961</v>
      </c>
      <c r="H88" s="144">
        <f>ES1南美东线!H13</f>
        <v>45962</v>
      </c>
      <c r="I88" s="144">
        <f>ES1南美东线!I13</f>
        <v>45963</v>
      </c>
      <c r="J88" s="143">
        <f>ES1南美东线!J13</f>
        <v>45965</v>
      </c>
      <c r="K88" s="143">
        <f>ES1南美东线!K13</f>
        <v>45966</v>
      </c>
      <c r="L88" s="143">
        <f>ES1南美东线!L13</f>
        <v>45971</v>
      </c>
      <c r="M88" s="143">
        <f>ES1南美东线!G22</f>
        <v>45994</v>
      </c>
      <c r="N88" s="143">
        <f>ES1南美东线!H22</f>
        <v>45996</v>
      </c>
      <c r="O88" s="143">
        <f>ES1南美东线!I22</f>
        <v>45998</v>
      </c>
      <c r="P88" s="143">
        <f>ES1南美东线!J22</f>
        <v>46002</v>
      </c>
      <c r="Q88" s="143">
        <f>ES1南美东线!K22</f>
        <v>46004</v>
      </c>
      <c r="R88" s="143">
        <f>ES1南美东线!L22</f>
        <v>46010</v>
      </c>
    </row>
    <row r="89" spans="1:234" ht="19.5" customHeight="1">
      <c r="A89" s="308" t="str">
        <f>ES1南美东线!A14</f>
        <v>KOTA PAHLAWAN</v>
      </c>
      <c r="B89" s="308">
        <f>ES1南美东线!B14</f>
        <v>0</v>
      </c>
      <c r="C89" s="308" t="str">
        <f>ES1南美东线!C14</f>
        <v>041E</v>
      </c>
      <c r="D89" s="308" t="str">
        <f>ES1南美东线!D14</f>
        <v>042W</v>
      </c>
      <c r="E89" s="309" t="str">
        <f>ES1南美东线!E14</f>
        <v>KPLW0042W</v>
      </c>
      <c r="F89" s="308" t="str">
        <f>ES1南美东线!F14</f>
        <v>PIL</v>
      </c>
      <c r="G89" s="140">
        <f>ES1南美东线!G14</f>
        <v>45968</v>
      </c>
      <c r="H89" s="133">
        <f>ES1南美东线!H14</f>
        <v>45969</v>
      </c>
      <c r="I89" s="133">
        <f>ES1南美东线!I14</f>
        <v>45970</v>
      </c>
      <c r="J89" s="140">
        <f>ES1南美东线!J14</f>
        <v>45972</v>
      </c>
      <c r="K89" s="140">
        <f>ES1南美东线!K14</f>
        <v>45973</v>
      </c>
      <c r="L89" s="143">
        <f>ES1南美东线!L14</f>
        <v>45978</v>
      </c>
      <c r="M89" s="140">
        <f>ES1南美东线!G23</f>
        <v>46001</v>
      </c>
      <c r="N89" s="140">
        <f>ES1南美东线!H23</f>
        <v>46003</v>
      </c>
      <c r="O89" s="140">
        <f>ES1南美东线!I23</f>
        <v>46005</v>
      </c>
      <c r="P89" s="140">
        <f>ES1南美东线!J23</f>
        <v>46009</v>
      </c>
      <c r="Q89" s="140">
        <f>ES1南美东线!K23</f>
        <v>46011</v>
      </c>
      <c r="R89" s="140">
        <f>ES1南美东线!L23</f>
        <v>46017</v>
      </c>
    </row>
    <row r="90" spans="1:234" ht="19.5" customHeight="1">
      <c r="A90" s="308" t="str">
        <f>ES1南美东线!A15</f>
        <v>EVER FAME</v>
      </c>
      <c r="B90" s="308">
        <f>ES1南美东线!B15</f>
        <v>0</v>
      </c>
      <c r="C90" s="308">
        <f>ES1南美东线!C15</f>
        <v>0</v>
      </c>
      <c r="D90" s="308" t="str">
        <f>ES1南美东线!D15</f>
        <v>026W</v>
      </c>
      <c r="E90" s="308" t="str">
        <f>ES1南美东线!E15</f>
        <v>VEMF0026W</v>
      </c>
      <c r="F90" s="308" t="str">
        <f>ES1南美东线!F15</f>
        <v>EMC</v>
      </c>
      <c r="G90" s="140">
        <f>ES1南美东线!G15</f>
        <v>45975</v>
      </c>
      <c r="H90" s="133">
        <f>ES1南美东线!H15</f>
        <v>45976</v>
      </c>
      <c r="I90" s="133">
        <f>ES1南美东线!I15</f>
        <v>45977</v>
      </c>
      <c r="J90" s="140">
        <f>ES1南美东线!J15</f>
        <v>45979</v>
      </c>
      <c r="K90" s="140">
        <f>ES1南美东线!K15</f>
        <v>45980</v>
      </c>
      <c r="L90" s="143">
        <f>ES1南美东线!L15</f>
        <v>45985</v>
      </c>
      <c r="M90" s="140">
        <f>ES1南美东线!G24</f>
        <v>46008</v>
      </c>
      <c r="N90" s="140">
        <f>ES1南美东线!H24</f>
        <v>46010</v>
      </c>
      <c r="O90" s="140">
        <f>ES1南美东线!I24</f>
        <v>46012</v>
      </c>
      <c r="P90" s="140">
        <f>ES1南美东线!J24</f>
        <v>46016</v>
      </c>
      <c r="Q90" s="140">
        <f>ES1南美东线!K24</f>
        <v>46018</v>
      </c>
      <c r="R90" s="140">
        <f>ES1南美东线!L24</f>
        <v>46024</v>
      </c>
    </row>
    <row r="91" spans="1:234" ht="19.5" customHeight="1">
      <c r="A91" s="308" t="str">
        <f>ES1南美东线!A16</f>
        <v>EVER FAST</v>
      </c>
      <c r="B91" s="308">
        <f>ES1南美东线!B16</f>
        <v>0</v>
      </c>
      <c r="C91" s="308">
        <f>ES1南美东线!C16</f>
        <v>0</v>
      </c>
      <c r="D91" s="308" t="str">
        <f>ES1南美东线!D16</f>
        <v>026W</v>
      </c>
      <c r="E91" s="308" t="str">
        <f>ES1南美东线!E16</f>
        <v>VFAS0026W</v>
      </c>
      <c r="F91" s="308" t="str">
        <f>ES1南美东线!F16</f>
        <v>EMC</v>
      </c>
      <c r="G91" s="140">
        <f>ES1南美东线!G16</f>
        <v>45982</v>
      </c>
      <c r="H91" s="133">
        <f>ES1南美东线!H16</f>
        <v>45983</v>
      </c>
      <c r="I91" s="133">
        <f>ES1南美东线!I16</f>
        <v>45984</v>
      </c>
      <c r="J91" s="140">
        <f>ES1南美东线!J16</f>
        <v>45986</v>
      </c>
      <c r="K91" s="140">
        <f>ES1南美东线!K16</f>
        <v>45987</v>
      </c>
      <c r="L91" s="143">
        <f>ES1南美东线!L16</f>
        <v>45992</v>
      </c>
      <c r="M91" s="140">
        <f>ES1南美东线!G25</f>
        <v>46015</v>
      </c>
      <c r="N91" s="140">
        <f>ES1南美东线!H25</f>
        <v>46017</v>
      </c>
      <c r="O91" s="140">
        <f>ES1南美东线!I25</f>
        <v>46019</v>
      </c>
      <c r="P91" s="140">
        <f>ES1南美东线!J25</f>
        <v>46023</v>
      </c>
      <c r="Q91" s="140">
        <f>ES1南美东线!K25</f>
        <v>46025</v>
      </c>
      <c r="R91" s="140">
        <f>ES1南美东线!L25</f>
        <v>46031</v>
      </c>
    </row>
    <row r="92" spans="1:234" ht="19.5" customHeight="1">
      <c r="A92" s="308" t="str">
        <f>ES1南美东线!A17</f>
        <v>EVER FUTURE</v>
      </c>
      <c r="B92" s="308">
        <f>ES1南美东线!B17</f>
        <v>0</v>
      </c>
      <c r="C92" s="308">
        <f>ES1南美东线!C17</f>
        <v>0</v>
      </c>
      <c r="D92" s="308" t="str">
        <f>ES1南美东线!D17</f>
        <v>029W</v>
      </c>
      <c r="E92" s="308" t="str">
        <f>ES1南美东线!E17</f>
        <v>VFUT0029W</v>
      </c>
      <c r="F92" s="308" t="str">
        <f>ES1南美东线!F17</f>
        <v>EMC</v>
      </c>
      <c r="G92" s="140">
        <f>ES1南美东线!G17</f>
        <v>45989</v>
      </c>
      <c r="H92" s="133">
        <f>ES1南美东线!H17</f>
        <v>45990</v>
      </c>
      <c r="I92" s="133">
        <f>ES1南美东线!I17</f>
        <v>45991</v>
      </c>
      <c r="J92" s="140">
        <f>ES1南美东线!J17</f>
        <v>45993</v>
      </c>
      <c r="K92" s="140">
        <f>ES1南美东线!K17</f>
        <v>45994</v>
      </c>
      <c r="L92" s="143">
        <f>ES1南美东线!L17</f>
        <v>45999</v>
      </c>
      <c r="M92" s="140">
        <f>ES1南美东线!G26</f>
        <v>46022</v>
      </c>
      <c r="N92" s="140">
        <f>ES1南美东线!H26</f>
        <v>46024</v>
      </c>
      <c r="O92" s="140">
        <f>ES1南美东线!I26</f>
        <v>46026</v>
      </c>
      <c r="P92" s="140">
        <f>ES1南美东线!J26</f>
        <v>46030</v>
      </c>
      <c r="Q92" s="140">
        <f>ES1南美东线!K26</f>
        <v>46032</v>
      </c>
      <c r="R92" s="140">
        <f>ES1南美东线!L26</f>
        <v>46038</v>
      </c>
    </row>
    <row r="93" spans="1:234" ht="19.5" customHeight="1">
      <c r="A93" s="163" t="str">
        <f>ES1南美东线!A27</f>
        <v>REMARK: 代理外运,靠北三集司,进箱期以码头公示为准。</v>
      </c>
      <c r="B93" s="163"/>
      <c r="C93" s="163"/>
      <c r="D93" s="163"/>
      <c r="E93" s="163"/>
      <c r="F93" s="163"/>
      <c r="G93" s="163"/>
      <c r="H93" s="163"/>
      <c r="I93" s="163"/>
      <c r="J93" s="115"/>
      <c r="K93" s="115"/>
      <c r="L93" s="115"/>
      <c r="M93" s="115"/>
      <c r="N93" s="115"/>
      <c r="O93" s="116"/>
      <c r="P93" s="116"/>
      <c r="Q93" s="116"/>
    </row>
    <row r="94" spans="1:234" ht="19.5" customHeight="1">
      <c r="A94" s="122"/>
      <c r="B94" s="122"/>
      <c r="C94" s="122"/>
      <c r="D94" s="122"/>
      <c r="E94" s="122"/>
      <c r="F94" s="122"/>
      <c r="G94" s="122"/>
      <c r="H94" s="122"/>
      <c r="I94" s="122"/>
    </row>
    <row r="95" spans="1:234" ht="19.2" customHeight="1">
      <c r="A95" s="164" t="str">
        <f>ES2南美东2线!A9</f>
        <v>PIL 新 南 美 东 二 线 (ES2) 2025 年 十 一 月 份 船 期 表</v>
      </c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</row>
    <row r="96" spans="1:234" ht="19.2" customHeight="1">
      <c r="A96" s="165" t="s">
        <v>12</v>
      </c>
      <c r="B96" s="215"/>
      <c r="C96" s="190" t="s">
        <v>1</v>
      </c>
      <c r="D96" s="129" t="s">
        <v>2</v>
      </c>
      <c r="E96" s="129" t="s">
        <v>15</v>
      </c>
      <c r="F96" s="129" t="s">
        <v>16</v>
      </c>
      <c r="G96" s="159" t="s">
        <v>27</v>
      </c>
      <c r="H96" s="400" t="s">
        <v>21</v>
      </c>
      <c r="I96" s="400"/>
      <c r="J96" s="159" t="str">
        <f>ES2南美东2线!J11</f>
        <v>CNSHK</v>
      </c>
      <c r="K96" s="159" t="str">
        <f>ES2南美东2线!K11</f>
        <v>SGSIN</v>
      </c>
      <c r="L96" s="159" t="str">
        <f>ES2南美东2线!L11</f>
        <v>BRRIO</v>
      </c>
      <c r="M96" s="159" t="str">
        <f>ES2南美东2线!M11</f>
        <v>BRSSZ</v>
      </c>
      <c r="N96" s="159" t="str">
        <f>ES2南美东2线!G20</f>
        <v>BRPNG</v>
      </c>
      <c r="O96" s="159" t="str">
        <f>ES2南美东2线!H20</f>
        <v>BRIOA</v>
      </c>
      <c r="P96" s="159" t="str">
        <f>ES2南美东2线!I20</f>
        <v>BRNVT</v>
      </c>
      <c r="Q96" s="106"/>
    </row>
    <row r="97" spans="1:234" ht="19.2" customHeight="1">
      <c r="A97" s="193"/>
      <c r="B97" s="216"/>
      <c r="C97" s="191" t="s">
        <v>7</v>
      </c>
      <c r="D97" s="146" t="s">
        <v>7</v>
      </c>
      <c r="E97" s="146" t="s">
        <v>7</v>
      </c>
      <c r="F97" s="147"/>
      <c r="G97" s="147" t="s">
        <v>28</v>
      </c>
      <c r="H97" s="147" t="s">
        <v>24</v>
      </c>
      <c r="I97" s="147" t="s">
        <v>25</v>
      </c>
      <c r="J97" s="159" t="str">
        <f>ES2南美东2线!J12</f>
        <v>SHEKOU</v>
      </c>
      <c r="K97" s="159" t="str">
        <f>ES2南美东2线!K12</f>
        <v>SINGAPORE</v>
      </c>
      <c r="L97" s="159" t="str">
        <f>ES2南美东2线!L12</f>
        <v>RIO DE JANEIRO</v>
      </c>
      <c r="M97" s="159" t="str">
        <f>ES2南美东2线!M12</f>
        <v>SANTOS</v>
      </c>
      <c r="N97" s="159" t="str">
        <f>ES2南美东2线!G21</f>
        <v>PARANAGUA</v>
      </c>
      <c r="O97" s="159" t="str">
        <f>ES2南美东2线!H21</f>
        <v>ITAPOA</v>
      </c>
      <c r="P97" s="159" t="str">
        <f>ES2南美东2线!I21</f>
        <v>NAVEGANTES</v>
      </c>
      <c r="Q97" s="106"/>
    </row>
    <row r="98" spans="1:234" ht="19.2" customHeight="1">
      <c r="A98" s="142" t="str">
        <f>ES2南美东2线!A13</f>
        <v>CMA CGM PARATY</v>
      </c>
      <c r="B98" s="340">
        <f>ES2南美东2线!B13</f>
        <v>0</v>
      </c>
      <c r="C98" s="142">
        <f>ES2南美东2线!C13</f>
        <v>0</v>
      </c>
      <c r="D98" s="139" t="str">
        <f>ES2南美东2线!D13</f>
        <v xml:space="preserve">0BDMKW
</v>
      </c>
      <c r="E98" s="142" t="str">
        <f>ES2南美东2线!E13</f>
        <v>VPRY0007W</v>
      </c>
      <c r="F98" s="142" t="str">
        <f>ES2南美东2线!F13</f>
        <v>CMA</v>
      </c>
      <c r="G98" s="143">
        <f>ES2南美东2线!G13</f>
        <v>45959</v>
      </c>
      <c r="H98" s="144">
        <f>ES2南美东2线!H13</f>
        <v>45960</v>
      </c>
      <c r="I98" s="144">
        <f>ES2南美东2线!I13</f>
        <v>45961</v>
      </c>
      <c r="J98" s="143">
        <f>ES2南美东2线!J13</f>
        <v>45963</v>
      </c>
      <c r="K98" s="143">
        <f>ES2南美东2线!K13</f>
        <v>45968</v>
      </c>
      <c r="L98" s="143">
        <f>ES2南美东2线!L13</f>
        <v>45993</v>
      </c>
      <c r="M98" s="143">
        <f>ES2南美东2线!M13</f>
        <v>45995</v>
      </c>
      <c r="N98" s="143">
        <f>ES2南美东2线!G22</f>
        <v>45998</v>
      </c>
      <c r="O98" s="143">
        <f>ES2南美东2线!H22</f>
        <v>45999</v>
      </c>
      <c r="P98" s="143">
        <f>ES2南美东2线!I22</f>
        <v>46001</v>
      </c>
      <c r="Q98" s="106"/>
    </row>
    <row r="99" spans="1:234" ht="19.2" customHeight="1">
      <c r="A99" s="142" t="str">
        <f>ES2南美东2线!A14</f>
        <v>CMA CGM BAHIA</v>
      </c>
      <c r="B99" s="340">
        <f>ES2南美东2线!B14</f>
        <v>0</v>
      </c>
      <c r="C99" s="139">
        <f>ES2南美东2线!C14</f>
        <v>0</v>
      </c>
      <c r="D99" s="139" t="str">
        <f>ES2南美东2线!D14</f>
        <v>0BDMMW</v>
      </c>
      <c r="E99" s="139" t="str">
        <f>ES2南美东2线!E14</f>
        <v>VCBA0008W</v>
      </c>
      <c r="F99" s="139" t="str">
        <f>ES2南美东2线!F14</f>
        <v>CMA</v>
      </c>
      <c r="G99" s="140">
        <f>ES2南美东2线!G14</f>
        <v>45966</v>
      </c>
      <c r="H99" s="133">
        <f>ES2南美东2线!H14</f>
        <v>45967</v>
      </c>
      <c r="I99" s="133">
        <f>ES2南美东2线!I14</f>
        <v>45968</v>
      </c>
      <c r="J99" s="140">
        <f>ES2南美东2线!J14</f>
        <v>45970</v>
      </c>
      <c r="K99" s="140">
        <f>ES2南美东2线!K14</f>
        <v>45975</v>
      </c>
      <c r="L99" s="140">
        <f>ES2南美东2线!L14</f>
        <v>46000</v>
      </c>
      <c r="M99" s="140">
        <f>ES2南美东2线!M14</f>
        <v>46002</v>
      </c>
      <c r="N99" s="140">
        <f>ES2南美东2线!G23</f>
        <v>46005</v>
      </c>
      <c r="O99" s="143">
        <f>ES2南美东2线!H23</f>
        <v>46006</v>
      </c>
      <c r="P99" s="140">
        <f>ES2南美东2线!I23</f>
        <v>46007</v>
      </c>
      <c r="Q99" s="106"/>
    </row>
    <row r="100" spans="1:234" ht="19.2" customHeight="1">
      <c r="A100" s="142" t="str">
        <f>ES2南美东2线!A15</f>
        <v>COSCO SHIPPING CHILE</v>
      </c>
      <c r="B100" s="340">
        <f>ES2南美东2线!B15</f>
        <v>0</v>
      </c>
      <c r="C100" s="139">
        <f>ES2南美东2线!C15</f>
        <v>0</v>
      </c>
      <c r="D100" s="139" t="str">
        <f>ES2南美东2线!D15</f>
        <v>005W</v>
      </c>
      <c r="E100" s="139" t="str">
        <f>ES2南美东2线!E15</f>
        <v>VCCI0005W</v>
      </c>
      <c r="F100" s="139" t="str">
        <f>ES2南美东2线!F15</f>
        <v>COS</v>
      </c>
      <c r="G100" s="140">
        <f>ES2南美东2线!G15</f>
        <v>45973</v>
      </c>
      <c r="H100" s="133">
        <f>ES2南美东2线!H15</f>
        <v>45974</v>
      </c>
      <c r="I100" s="133">
        <f>ES2南美东2线!I15</f>
        <v>45975</v>
      </c>
      <c r="J100" s="140">
        <f>ES2南美东2线!J15</f>
        <v>45977</v>
      </c>
      <c r="K100" s="140">
        <f>ES2南美东2线!K15</f>
        <v>45982</v>
      </c>
      <c r="L100" s="140">
        <f>ES2南美东2线!L15</f>
        <v>46007</v>
      </c>
      <c r="M100" s="140">
        <f>ES2南美东2线!M15</f>
        <v>46009</v>
      </c>
      <c r="N100" s="140">
        <f>ES2南美东2线!G24</f>
        <v>46012</v>
      </c>
      <c r="O100" s="143">
        <f>ES2南美东2线!H24</f>
        <v>46013</v>
      </c>
      <c r="P100" s="140">
        <f>ES2南美东2线!I24</f>
        <v>46014</v>
      </c>
      <c r="Q100" s="106"/>
    </row>
    <row r="101" spans="1:234" ht="19.2" customHeight="1">
      <c r="A101" s="142" t="str">
        <f>ES2南美东2线!A16</f>
        <v>COSCO SHIPPING ARGENTINA</v>
      </c>
      <c r="B101" s="340">
        <f>ES2南美东2线!B16</f>
        <v>0</v>
      </c>
      <c r="C101" s="139">
        <f>ES2南美东2线!C16</f>
        <v>0</v>
      </c>
      <c r="D101" s="139" t="str">
        <f>ES2南美东2线!D16</f>
        <v>008W</v>
      </c>
      <c r="E101" s="139" t="str">
        <f>ES2南美东2线!E16</f>
        <v>VCGA0008W</v>
      </c>
      <c r="F101" s="139" t="str">
        <f>ES2南美东2线!F16</f>
        <v>COS</v>
      </c>
      <c r="G101" s="140">
        <f>ES2南美东2线!G16</f>
        <v>45980</v>
      </c>
      <c r="H101" s="133">
        <f>ES2南美东2线!H16</f>
        <v>45981</v>
      </c>
      <c r="I101" s="133">
        <f>ES2南美东2线!I16</f>
        <v>45982</v>
      </c>
      <c r="J101" s="140">
        <f>ES2南美东2线!J16</f>
        <v>45984</v>
      </c>
      <c r="K101" s="140">
        <f>ES2南美东2线!K16</f>
        <v>45989</v>
      </c>
      <c r="L101" s="140">
        <f>ES2南美东2线!L16</f>
        <v>46014</v>
      </c>
      <c r="M101" s="140">
        <f>ES2南美东2线!M16</f>
        <v>46016</v>
      </c>
      <c r="N101" s="140">
        <f>ES2南美东2线!G25</f>
        <v>46019</v>
      </c>
      <c r="O101" s="143">
        <f>ES2南美东2线!H25</f>
        <v>46020</v>
      </c>
      <c r="P101" s="140">
        <f>ES2南美东2线!I25</f>
        <v>46021</v>
      </c>
      <c r="Q101" s="106"/>
    </row>
    <row r="102" spans="1:234" ht="19.2" customHeight="1">
      <c r="A102" s="142" t="str">
        <f>ES2南美东2线!A17</f>
        <v>CMA CGM BUZIOS</v>
      </c>
      <c r="B102" s="340">
        <f>ES2南美东2线!B17</f>
        <v>0</v>
      </c>
      <c r="C102" s="139">
        <f>ES2南美东2线!C17</f>
        <v>0</v>
      </c>
      <c r="D102" s="139" t="str">
        <f>ES2南美东2线!D17</f>
        <v xml:space="preserve">0BDMSW
</v>
      </c>
      <c r="E102" s="139" t="str">
        <f>ES2南美东2线!E17</f>
        <v>VCBU0009W</v>
      </c>
      <c r="F102" s="139" t="str">
        <f>ES2南美东2线!F17</f>
        <v>CMA</v>
      </c>
      <c r="G102" s="140">
        <f>ES2南美东2线!G17</f>
        <v>45987</v>
      </c>
      <c r="H102" s="133">
        <f>ES2南美东2线!H17</f>
        <v>45988</v>
      </c>
      <c r="I102" s="133">
        <f>ES2南美东2线!I17</f>
        <v>45989</v>
      </c>
      <c r="J102" s="140">
        <f>ES2南美东2线!J17</f>
        <v>45991</v>
      </c>
      <c r="K102" s="140">
        <f>ES2南美东2线!K17</f>
        <v>45996</v>
      </c>
      <c r="L102" s="140">
        <f>ES2南美东2线!L17</f>
        <v>46021</v>
      </c>
      <c r="M102" s="140">
        <f>ES2南美东2线!M17</f>
        <v>46023</v>
      </c>
      <c r="N102" s="140">
        <f>ES2南美东2线!G26</f>
        <v>46026</v>
      </c>
      <c r="O102" s="143">
        <f>ES2南美东2线!H26</f>
        <v>46027</v>
      </c>
      <c r="P102" s="140">
        <f>ES2南美东2线!I26</f>
        <v>46028</v>
      </c>
      <c r="Q102" s="106"/>
    </row>
    <row r="103" spans="1:234" ht="19.2" customHeight="1">
      <c r="A103" s="163" t="str">
        <f>ES2南美东2线!A27:H27</f>
        <v>REMARK: 代理外运,靠北三集司，进箱期以码头公示为准。</v>
      </c>
      <c r="B103" s="163"/>
      <c r="C103" s="163"/>
      <c r="D103" s="163"/>
      <c r="E103" s="163"/>
    </row>
    <row r="104" spans="1:234" ht="19.5" customHeight="1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6"/>
      <c r="P104" s="116"/>
      <c r="Q104" s="116"/>
    </row>
    <row r="105" spans="1:234" s="105" customFormat="1" ht="19.5" customHeight="1">
      <c r="A105" s="164" t="str">
        <f>南美西WSA!A9</f>
        <v>PIL 南 美 西 线 (WSA) 2025 年 十一月 份 船 期 表</v>
      </c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6"/>
      <c r="DM105" s="106"/>
      <c r="DN105" s="106"/>
      <c r="DO105" s="106"/>
      <c r="DP105" s="106"/>
      <c r="DQ105" s="106"/>
      <c r="DR105" s="106"/>
      <c r="DS105" s="106"/>
      <c r="DT105" s="106"/>
      <c r="DU105" s="106"/>
      <c r="DV105" s="106"/>
      <c r="DW105" s="106"/>
      <c r="DX105" s="106"/>
      <c r="DY105" s="106"/>
      <c r="DZ105" s="106"/>
      <c r="EA105" s="106"/>
      <c r="EB105" s="106"/>
      <c r="EC105" s="106"/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6"/>
      <c r="EO105" s="106"/>
      <c r="EP105" s="106"/>
      <c r="EQ105" s="106"/>
      <c r="ER105" s="106"/>
      <c r="ES105" s="106"/>
      <c r="ET105" s="106"/>
      <c r="EU105" s="106"/>
      <c r="EV105" s="106"/>
      <c r="EW105" s="106"/>
      <c r="EX105" s="106"/>
      <c r="EY105" s="106"/>
      <c r="EZ105" s="106"/>
      <c r="FA105" s="106"/>
      <c r="FB105" s="106"/>
      <c r="FC105" s="106"/>
      <c r="FD105" s="106"/>
      <c r="FE105" s="106"/>
      <c r="FF105" s="106"/>
      <c r="FG105" s="106"/>
      <c r="FH105" s="106"/>
      <c r="FI105" s="106"/>
      <c r="FJ105" s="106"/>
      <c r="FK105" s="106"/>
      <c r="FL105" s="106"/>
      <c r="FM105" s="106"/>
      <c r="FN105" s="106"/>
      <c r="FO105" s="106"/>
      <c r="FP105" s="106"/>
      <c r="FQ105" s="106"/>
      <c r="FR105" s="106"/>
      <c r="FS105" s="106"/>
      <c r="FT105" s="106"/>
      <c r="FU105" s="106"/>
      <c r="FV105" s="106"/>
      <c r="FW105" s="106"/>
      <c r="FX105" s="106"/>
      <c r="FY105" s="106"/>
      <c r="FZ105" s="106"/>
      <c r="GA105" s="106"/>
      <c r="GB105" s="106"/>
      <c r="GC105" s="106"/>
      <c r="GD105" s="106"/>
      <c r="GE105" s="106"/>
      <c r="GF105" s="106"/>
      <c r="GG105" s="106"/>
      <c r="GH105" s="106"/>
      <c r="GI105" s="106"/>
      <c r="GJ105" s="106"/>
      <c r="GK105" s="106"/>
      <c r="GL105" s="106"/>
      <c r="GM105" s="106"/>
      <c r="GN105" s="106"/>
      <c r="GO105" s="106"/>
      <c r="GP105" s="106"/>
      <c r="GQ105" s="106"/>
      <c r="GR105" s="106"/>
      <c r="GS105" s="106"/>
      <c r="GT105" s="106"/>
      <c r="GU105" s="106"/>
      <c r="GV105" s="106"/>
      <c r="GW105" s="106"/>
      <c r="GX105" s="106"/>
      <c r="GY105" s="106"/>
      <c r="GZ105" s="106"/>
      <c r="HA105" s="106"/>
      <c r="HB105" s="106"/>
      <c r="HC105" s="106"/>
      <c r="HD105" s="106"/>
      <c r="HE105" s="106"/>
      <c r="HF105" s="106"/>
      <c r="HG105" s="106"/>
      <c r="HH105" s="106"/>
      <c r="HI105" s="106"/>
      <c r="HJ105" s="106"/>
      <c r="HK105" s="106"/>
      <c r="HL105" s="106"/>
      <c r="HM105" s="106"/>
      <c r="HN105" s="106"/>
      <c r="HO105" s="106"/>
      <c r="HP105" s="106"/>
      <c r="HQ105" s="106"/>
      <c r="HR105" s="106"/>
      <c r="HS105" s="106"/>
      <c r="HT105" s="106"/>
      <c r="HU105" s="106"/>
      <c r="HV105" s="106"/>
      <c r="HW105" s="106"/>
      <c r="HX105" s="106"/>
      <c r="HY105" s="106"/>
      <c r="HZ105" s="106"/>
    </row>
    <row r="106" spans="1:234" ht="19.5" customHeight="1">
      <c r="A106" s="165" t="s">
        <v>12</v>
      </c>
      <c r="B106" s="160"/>
      <c r="C106" s="190" t="s">
        <v>1</v>
      </c>
      <c r="D106" s="129" t="s">
        <v>2</v>
      </c>
      <c r="E106" s="129" t="s">
        <v>15</v>
      </c>
      <c r="F106" s="129" t="s">
        <v>16</v>
      </c>
      <c r="G106" s="159" t="str">
        <f>南美西WSA!G11</f>
        <v>CNSHA</v>
      </c>
      <c r="H106" s="400" t="s">
        <v>6</v>
      </c>
      <c r="I106" s="401"/>
      <c r="J106" s="187" t="str">
        <f>南美西WSA!J11</f>
        <v>MXZLO</v>
      </c>
      <c r="K106" s="187" t="str">
        <f>南美西WSA!K11</f>
        <v>COBUN</v>
      </c>
      <c r="L106" s="187" t="str">
        <f>南美西WSA!L11</f>
        <v>PECLL</v>
      </c>
      <c r="M106" s="187" t="str">
        <f>南美西WSA!G20</f>
        <v>CLVAP</v>
      </c>
      <c r="N106" s="187" t="str">
        <f>南美西WSA!H20</f>
        <v>HKHKG</v>
      </c>
      <c r="O106" s="106"/>
      <c r="P106" s="106"/>
      <c r="Q106" s="106"/>
    </row>
    <row r="107" spans="1:234" ht="19.5" customHeight="1">
      <c r="A107" s="161"/>
      <c r="B107" s="162"/>
      <c r="C107" s="191" t="s">
        <v>7</v>
      </c>
      <c r="D107" s="146" t="s">
        <v>7</v>
      </c>
      <c r="E107" s="146" t="s">
        <v>7</v>
      </c>
      <c r="F107" s="147"/>
      <c r="G107" s="189" t="str">
        <f>南美西WSA!G12</f>
        <v>SHANGHAI</v>
      </c>
      <c r="H107" s="147" t="s">
        <v>8</v>
      </c>
      <c r="I107" s="147" t="s">
        <v>9</v>
      </c>
      <c r="J107" s="189" t="str">
        <f>南美西WSA!J12</f>
        <v>MANZANILLO</v>
      </c>
      <c r="K107" s="189" t="str">
        <f>南美西WSA!K12</f>
        <v>BUNAVENTURA</v>
      </c>
      <c r="L107" s="189" t="str">
        <f>南美西WSA!L12</f>
        <v>CALLAO</v>
      </c>
      <c r="M107" s="189" t="str">
        <f>南美西WSA!G21</f>
        <v>VALPARAISO</v>
      </c>
      <c r="N107" s="189" t="str">
        <f>南美西WSA!H21</f>
        <v>HONGKONG</v>
      </c>
      <c r="O107" s="106"/>
      <c r="P107" s="106"/>
      <c r="Q107" s="106"/>
    </row>
    <row r="108" spans="1:234" ht="19.5" customHeight="1">
      <c r="A108" s="138" t="str">
        <f>南美西WSA!A13</f>
        <v>EVER FRONT</v>
      </c>
      <c r="B108" s="138">
        <f>南美西WSA!B13</f>
        <v>0</v>
      </c>
      <c r="C108" s="138">
        <f>南美西WSA!C13</f>
        <v>0</v>
      </c>
      <c r="D108" s="138" t="str">
        <f>南美西WSA!D13</f>
        <v>036E</v>
      </c>
      <c r="E108" s="138" t="str">
        <f>南美西WSA!E13</f>
        <v>VFRT0036E</v>
      </c>
      <c r="F108" s="138" t="str">
        <f>南美西WSA!F13</f>
        <v>EMC</v>
      </c>
      <c r="G108" s="138">
        <f>南美西WSA!G13</f>
        <v>45962</v>
      </c>
      <c r="H108" s="153">
        <f>南美西WSA!H13</f>
        <v>45963</v>
      </c>
      <c r="I108" s="153">
        <f>南美西WSA!I13</f>
        <v>45964</v>
      </c>
      <c r="J108" s="138">
        <f>南美西WSA!J13</f>
        <v>45985</v>
      </c>
      <c r="K108" s="138">
        <f>南美西WSA!K13</f>
        <v>45995</v>
      </c>
      <c r="L108" s="138">
        <f>南美西WSA!L13</f>
        <v>46001</v>
      </c>
      <c r="M108" s="138">
        <f>南美西WSA!G22</f>
        <v>46006</v>
      </c>
      <c r="N108" s="138">
        <f>南美西WSA!H22</f>
        <v>46034</v>
      </c>
      <c r="O108" s="106"/>
      <c r="P108" s="106"/>
      <c r="Q108" s="106"/>
    </row>
    <row r="109" spans="1:234" ht="19.5" customHeight="1">
      <c r="A109" s="132" t="str">
        <f>南美西WSA!A14</f>
        <v>EVER LINKING</v>
      </c>
      <c r="B109" s="132">
        <f>南美西WSA!B14</f>
        <v>0</v>
      </c>
      <c r="C109" s="132">
        <f>南美西WSA!C14</f>
        <v>0</v>
      </c>
      <c r="D109" s="132" t="str">
        <f>南美西WSA!D14</f>
        <v>067E</v>
      </c>
      <c r="E109" s="132" t="str">
        <f>南美西WSA!E14</f>
        <v>VQE20067E</v>
      </c>
      <c r="F109" s="132" t="str">
        <f>南美西WSA!F14</f>
        <v>EMC</v>
      </c>
      <c r="G109" s="132">
        <f>南美西WSA!G14</f>
        <v>45969</v>
      </c>
      <c r="H109" s="133">
        <f>南美西WSA!H14</f>
        <v>45970</v>
      </c>
      <c r="I109" s="133">
        <f>南美西WSA!I14</f>
        <v>45971</v>
      </c>
      <c r="J109" s="132">
        <f>南美西WSA!J14</f>
        <v>45992</v>
      </c>
      <c r="K109" s="132">
        <f>南美西WSA!K14</f>
        <v>46002</v>
      </c>
      <c r="L109" s="132">
        <f>南美西WSA!L14</f>
        <v>46008</v>
      </c>
      <c r="M109" s="132">
        <f>南美西WSA!G23</f>
        <v>46013</v>
      </c>
      <c r="N109" s="132">
        <f>南美西WSA!H23</f>
        <v>46041</v>
      </c>
      <c r="O109" s="106"/>
      <c r="P109" s="106"/>
      <c r="Q109" s="106"/>
    </row>
    <row r="110" spans="1:234" ht="19.5" customHeight="1">
      <c r="A110" s="132" t="str">
        <f>南美西WSA!A15</f>
        <v>EVER LEGION</v>
      </c>
      <c r="B110" s="132">
        <f>南美西WSA!B15</f>
        <v>0</v>
      </c>
      <c r="C110" s="132">
        <f>南美西WSA!C15</f>
        <v>0</v>
      </c>
      <c r="D110" s="132" t="str">
        <f>南美西WSA!D15</f>
        <v>064E</v>
      </c>
      <c r="E110" s="132" t="str">
        <f>南美西WSA!E15</f>
        <v>VLGN0064E</v>
      </c>
      <c r="F110" s="132" t="str">
        <f>南美西WSA!F15</f>
        <v>EMC</v>
      </c>
      <c r="G110" s="132">
        <f>南美西WSA!G15</f>
        <v>45976</v>
      </c>
      <c r="H110" s="133">
        <f>南美西WSA!H15</f>
        <v>45977</v>
      </c>
      <c r="I110" s="133">
        <f>南美西WSA!I15</f>
        <v>45978</v>
      </c>
      <c r="J110" s="132">
        <f>南美西WSA!J15</f>
        <v>45999</v>
      </c>
      <c r="K110" s="132">
        <f>南美西WSA!K15</f>
        <v>46009</v>
      </c>
      <c r="L110" s="132">
        <f>南美西WSA!L15</f>
        <v>46015</v>
      </c>
      <c r="M110" s="132">
        <f>南美西WSA!G24</f>
        <v>46020</v>
      </c>
      <c r="N110" s="132">
        <f>南美西WSA!H24</f>
        <v>46048</v>
      </c>
      <c r="O110" s="106"/>
      <c r="P110" s="106"/>
      <c r="Q110" s="106"/>
    </row>
    <row r="111" spans="1:234" ht="19.5" customHeight="1">
      <c r="A111" s="132" t="str">
        <f>南美西WSA!A16</f>
        <v>EVER LAWFUL</v>
      </c>
      <c r="B111" s="132">
        <f>南美西WSA!B16</f>
        <v>0</v>
      </c>
      <c r="C111" s="132">
        <f>南美西WSA!C16</f>
        <v>0</v>
      </c>
      <c r="D111" s="132" t="str">
        <f>南美西WSA!D16</f>
        <v>066E</v>
      </c>
      <c r="E111" s="132" t="str">
        <f>南美西WSA!E16</f>
        <v>VELW0066E</v>
      </c>
      <c r="F111" s="132" t="str">
        <f>南美西WSA!F16</f>
        <v>EMC</v>
      </c>
      <c r="G111" s="132">
        <f>南美西WSA!G16</f>
        <v>45983</v>
      </c>
      <c r="H111" s="133">
        <f>南美西WSA!H16</f>
        <v>45984</v>
      </c>
      <c r="I111" s="133">
        <f>南美西WSA!I16</f>
        <v>45985</v>
      </c>
      <c r="J111" s="132">
        <f>南美西WSA!J16</f>
        <v>46006</v>
      </c>
      <c r="K111" s="132">
        <f>南美西WSA!K16</f>
        <v>46016</v>
      </c>
      <c r="L111" s="132">
        <f>南美西WSA!L16</f>
        <v>46022</v>
      </c>
      <c r="M111" s="132">
        <f>南美西WSA!G25</f>
        <v>46027</v>
      </c>
      <c r="N111" s="132">
        <f>南美西WSA!H25</f>
        <v>46055</v>
      </c>
      <c r="O111" s="106"/>
      <c r="P111" s="106"/>
      <c r="Q111" s="106"/>
    </row>
    <row r="112" spans="1:234" ht="19.5" customHeight="1">
      <c r="A112" s="132" t="str">
        <f>南美西WSA!A17</f>
        <v>EVER LUCENT</v>
      </c>
      <c r="B112" s="132">
        <f>南美西WSA!B17</f>
        <v>0</v>
      </c>
      <c r="C112" s="132">
        <f>南美西WSA!C17</f>
        <v>0</v>
      </c>
      <c r="D112" s="132" t="str">
        <f>南美西WSA!D17</f>
        <v>069E</v>
      </c>
      <c r="E112" s="132" t="str">
        <f>南美西WSA!E17</f>
        <v>VEL20069E</v>
      </c>
      <c r="F112" s="132" t="str">
        <f>南美西WSA!F17</f>
        <v>EMC</v>
      </c>
      <c r="G112" s="132">
        <f>南美西WSA!G17</f>
        <v>45990</v>
      </c>
      <c r="H112" s="133">
        <f>南美西WSA!H17</f>
        <v>45991</v>
      </c>
      <c r="I112" s="133">
        <f>南美西WSA!I17</f>
        <v>45992</v>
      </c>
      <c r="J112" s="132">
        <f>南美西WSA!J17</f>
        <v>46013</v>
      </c>
      <c r="K112" s="132">
        <f>南美西WSA!K17</f>
        <v>46023</v>
      </c>
      <c r="L112" s="132">
        <f>南美西WSA!L17</f>
        <v>46029</v>
      </c>
      <c r="M112" s="132">
        <f>南美西WSA!G26</f>
        <v>46034</v>
      </c>
      <c r="N112" s="132">
        <f>南美西WSA!H26</f>
        <v>46062</v>
      </c>
      <c r="O112" s="106"/>
      <c r="P112" s="106"/>
      <c r="Q112" s="106"/>
    </row>
    <row r="113" spans="1:234" ht="19.5" customHeight="1">
      <c r="A113" s="163" t="str">
        <f>南美西WSA!A27</f>
        <v>REMARK: 代理外运,靠北三集司，截关时间: 星期五 2200,进场时间星期一2200到星期五2200</v>
      </c>
      <c r="B113" s="163"/>
      <c r="C113" s="163"/>
      <c r="D113" s="163"/>
      <c r="E113" s="163"/>
      <c r="F113" s="163"/>
      <c r="G113" s="163"/>
      <c r="H113" s="163"/>
      <c r="I113" s="163"/>
      <c r="J113" s="115"/>
      <c r="K113" s="115"/>
      <c r="L113" s="115"/>
      <c r="M113" s="115"/>
      <c r="N113" s="115"/>
      <c r="O113" s="116"/>
      <c r="P113" s="116"/>
      <c r="Q113" s="116"/>
    </row>
    <row r="114" spans="1:234" ht="19.5" customHeight="1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6"/>
      <c r="P114" s="116"/>
      <c r="Q114" s="116"/>
    </row>
    <row r="115" spans="1:234" s="105" customFormat="1" ht="19.5" customHeight="1">
      <c r="A115" s="164" t="str">
        <f>南美西2线WS2!A9</f>
        <v>PIL 南 美 西 2 线  (WS2) 2025 年 十 一 月 份 船 期 表</v>
      </c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  <c r="CJ115" s="106"/>
      <c r="CK115" s="106"/>
      <c r="CL115" s="106"/>
      <c r="CM115" s="106"/>
      <c r="CN115" s="106"/>
      <c r="CO115" s="106"/>
      <c r="CP115" s="106"/>
      <c r="CQ115" s="106"/>
      <c r="CR115" s="106"/>
      <c r="CS115" s="106"/>
      <c r="CT115" s="106"/>
      <c r="CU115" s="106"/>
      <c r="CV115" s="106"/>
      <c r="CW115" s="106"/>
      <c r="CX115" s="106"/>
      <c r="CY115" s="106"/>
      <c r="CZ115" s="106"/>
      <c r="DA115" s="106"/>
      <c r="DB115" s="106"/>
      <c r="DC115" s="106"/>
      <c r="DD115" s="106"/>
      <c r="DE115" s="106"/>
      <c r="DF115" s="106"/>
      <c r="DG115" s="106"/>
      <c r="DH115" s="106"/>
      <c r="DI115" s="106"/>
      <c r="DJ115" s="106"/>
      <c r="DK115" s="106"/>
      <c r="DL115" s="106"/>
      <c r="DM115" s="106"/>
      <c r="DN115" s="106"/>
      <c r="DO115" s="106"/>
      <c r="DP115" s="106"/>
      <c r="DQ115" s="106"/>
      <c r="DR115" s="106"/>
      <c r="DS115" s="106"/>
      <c r="DT115" s="106"/>
      <c r="DU115" s="106"/>
      <c r="DV115" s="106"/>
      <c r="DW115" s="106"/>
      <c r="DX115" s="106"/>
      <c r="DY115" s="106"/>
      <c r="DZ115" s="106"/>
      <c r="EA115" s="106"/>
      <c r="EB115" s="106"/>
      <c r="EC115" s="106"/>
      <c r="ED115" s="106"/>
      <c r="EE115" s="106"/>
      <c r="EF115" s="106"/>
      <c r="EG115" s="106"/>
      <c r="EH115" s="106"/>
      <c r="EI115" s="106"/>
      <c r="EJ115" s="106"/>
      <c r="EK115" s="106"/>
      <c r="EL115" s="106"/>
      <c r="EM115" s="106"/>
      <c r="EN115" s="106"/>
      <c r="EO115" s="106"/>
      <c r="EP115" s="106"/>
      <c r="EQ115" s="106"/>
      <c r="ER115" s="106"/>
      <c r="ES115" s="106"/>
      <c r="ET115" s="106"/>
      <c r="EU115" s="106"/>
      <c r="EV115" s="106"/>
      <c r="EW115" s="106"/>
      <c r="EX115" s="106"/>
      <c r="EY115" s="106"/>
      <c r="EZ115" s="106"/>
      <c r="FA115" s="106"/>
      <c r="FB115" s="106"/>
      <c r="FC115" s="106"/>
      <c r="FD115" s="106"/>
      <c r="FE115" s="106"/>
      <c r="FF115" s="106"/>
      <c r="FG115" s="106"/>
      <c r="FH115" s="106"/>
      <c r="FI115" s="106"/>
      <c r="FJ115" s="106"/>
      <c r="FK115" s="106"/>
      <c r="FL115" s="106"/>
      <c r="FM115" s="106"/>
      <c r="FN115" s="106"/>
      <c r="FO115" s="106"/>
      <c r="FP115" s="106"/>
      <c r="FQ115" s="106"/>
      <c r="FR115" s="106"/>
      <c r="FS115" s="106"/>
      <c r="FT115" s="106"/>
      <c r="FU115" s="106"/>
      <c r="FV115" s="106"/>
      <c r="FW115" s="106"/>
      <c r="FX115" s="106"/>
      <c r="FY115" s="106"/>
      <c r="FZ115" s="106"/>
      <c r="GA115" s="106"/>
      <c r="GB115" s="106"/>
      <c r="GC115" s="106"/>
      <c r="GD115" s="106"/>
      <c r="GE115" s="106"/>
      <c r="GF115" s="106"/>
      <c r="GG115" s="106"/>
      <c r="GH115" s="106"/>
      <c r="GI115" s="106"/>
      <c r="GJ115" s="106"/>
      <c r="GK115" s="106"/>
      <c r="GL115" s="106"/>
      <c r="GM115" s="106"/>
      <c r="GN115" s="106"/>
      <c r="GO115" s="106"/>
      <c r="GP115" s="106"/>
      <c r="GQ115" s="106"/>
      <c r="GR115" s="106"/>
      <c r="GS115" s="106"/>
      <c r="GT115" s="106"/>
      <c r="GU115" s="106"/>
      <c r="GV115" s="106"/>
      <c r="GW115" s="106"/>
      <c r="GX115" s="106"/>
      <c r="GY115" s="106"/>
      <c r="GZ115" s="106"/>
      <c r="HA115" s="106"/>
      <c r="HB115" s="106"/>
      <c r="HC115" s="106"/>
      <c r="HD115" s="106"/>
      <c r="HE115" s="106"/>
      <c r="HF115" s="106"/>
      <c r="HG115" s="106"/>
      <c r="HH115" s="106"/>
      <c r="HI115" s="106"/>
      <c r="HJ115" s="106"/>
      <c r="HK115" s="106"/>
      <c r="HL115" s="106"/>
      <c r="HM115" s="106"/>
      <c r="HN115" s="106"/>
      <c r="HO115" s="106"/>
      <c r="HP115" s="106"/>
      <c r="HQ115" s="106"/>
      <c r="HR115" s="106"/>
      <c r="HS115" s="106"/>
      <c r="HT115" s="106"/>
      <c r="HU115" s="106"/>
      <c r="HV115" s="106"/>
      <c r="HW115" s="106"/>
      <c r="HX115" s="106"/>
      <c r="HY115" s="106"/>
      <c r="HZ115" s="106"/>
    </row>
    <row r="116" spans="1:234" ht="19.5" customHeight="1">
      <c r="A116" s="165" t="s">
        <v>12</v>
      </c>
      <c r="B116" s="192"/>
      <c r="C116" s="190" t="s">
        <v>1</v>
      </c>
      <c r="D116" s="129" t="s">
        <v>2</v>
      </c>
      <c r="E116" s="129" t="s">
        <v>15</v>
      </c>
      <c r="F116" s="129" t="s">
        <v>16</v>
      </c>
      <c r="G116" s="159" t="s">
        <v>29</v>
      </c>
      <c r="H116" s="400" t="s">
        <v>6</v>
      </c>
      <c r="I116" s="400"/>
      <c r="J116" s="159" t="s">
        <v>27</v>
      </c>
      <c r="K116" s="159" t="s">
        <v>30</v>
      </c>
      <c r="L116" s="159" t="s">
        <v>31</v>
      </c>
      <c r="M116" s="159" t="s">
        <v>32</v>
      </c>
      <c r="N116" s="159" t="str">
        <f>南美西2线WS2!H20</f>
        <v>PECAL</v>
      </c>
      <c r="O116" s="159" t="str">
        <f>南美西2线WS2!I20</f>
        <v>ECGYE</v>
      </c>
      <c r="P116" s="159">
        <f>南美西2线WS2!J20</f>
        <v>0</v>
      </c>
      <c r="Q116" s="178">
        <f>南美西2线WS2!K20</f>
        <v>0</v>
      </c>
    </row>
    <row r="117" spans="1:234" ht="19.5" customHeight="1">
      <c r="A117" s="193"/>
      <c r="B117" s="194"/>
      <c r="C117" s="191" t="s">
        <v>7</v>
      </c>
      <c r="D117" s="146" t="s">
        <v>7</v>
      </c>
      <c r="E117" s="146" t="s">
        <v>7</v>
      </c>
      <c r="F117" s="147"/>
      <c r="G117" s="147" t="str">
        <f>南美西2线WS2!G12</f>
        <v>HONGKONG</v>
      </c>
      <c r="H117" s="147" t="s">
        <v>24</v>
      </c>
      <c r="I117" s="147" t="s">
        <v>25</v>
      </c>
      <c r="J117" s="147" t="str">
        <f>南美西2线WS2!J12</f>
        <v>SHANGHAI</v>
      </c>
      <c r="K117" s="147" t="str">
        <f>南美西2线WS2!K12</f>
        <v>MANZANILLO</v>
      </c>
      <c r="L117" s="147" t="str">
        <f>南美西2线WS2!L12</f>
        <v>LAZARO CARDENAS</v>
      </c>
      <c r="M117" s="147" t="str">
        <f>南美西2线WS2!G21</f>
        <v>PUERTO QUETZAL</v>
      </c>
      <c r="N117" s="147" t="str">
        <f>南美西2线WS2!H21</f>
        <v>Callao</v>
      </c>
      <c r="O117" s="147" t="str">
        <f>南美西2线WS2!I21</f>
        <v>Guayaquil</v>
      </c>
      <c r="P117" s="147">
        <f>南美西2线WS2!J21</f>
        <v>0</v>
      </c>
      <c r="Q117" s="118">
        <f>南美西2线WS2!K21</f>
        <v>0</v>
      </c>
    </row>
    <row r="118" spans="1:234" ht="19.5" customHeight="1">
      <c r="A118" s="139" t="str">
        <f>南美西2线WS2!A13</f>
        <v>CSCL SPRING</v>
      </c>
      <c r="B118" s="167">
        <f>南美西2线WS2!B13</f>
        <v>0</v>
      </c>
      <c r="C118" s="139">
        <f>南美西2线WS2!C13</f>
        <v>0</v>
      </c>
      <c r="D118" s="167" t="str">
        <f>南美西2线WS2!D13</f>
        <v>064E</v>
      </c>
      <c r="E118" s="167" t="str">
        <f>南美西2线WS2!E13</f>
        <v>VSPG0064E</v>
      </c>
      <c r="F118" s="168" t="str">
        <f>南美西2线WS2!$F$13</f>
        <v>COS</v>
      </c>
      <c r="G118" s="143">
        <f>南美西2线WS2!G13</f>
        <v>45957</v>
      </c>
      <c r="H118" s="153">
        <f>南美西2线WS2!H13</f>
        <v>45960</v>
      </c>
      <c r="I118" s="153">
        <f>南美西2线WS2!I13</f>
        <v>45960</v>
      </c>
      <c r="J118" s="143">
        <f>南美西2线WS2!J13</f>
        <v>45961</v>
      </c>
      <c r="K118" s="143">
        <f>南美西2线WS2!K13</f>
        <v>45978</v>
      </c>
      <c r="L118" s="143">
        <f>南美西2线WS2!L13</f>
        <v>45980</v>
      </c>
      <c r="M118" s="143">
        <f>南美西2线WS2!G22</f>
        <v>45983</v>
      </c>
      <c r="N118" s="143">
        <f>南美西2线WS2!H22</f>
        <v>45990</v>
      </c>
      <c r="O118" s="143">
        <f>南美西2线WS2!I22</f>
        <v>45993</v>
      </c>
      <c r="P118" s="143">
        <f>南美西2线WS2!J22</f>
        <v>0</v>
      </c>
      <c r="Q118" s="143">
        <f>南美西2线WS2!K22</f>
        <v>0</v>
      </c>
    </row>
    <row r="119" spans="1:234" ht="19.5" customHeight="1">
      <c r="A119" s="139" t="str">
        <f>南美西2线WS2!A14</f>
        <v>KOTA EMERALD</v>
      </c>
      <c r="B119" s="167">
        <f>南美西2线WS2!B14</f>
        <v>0</v>
      </c>
      <c r="C119" s="139" t="str">
        <f>南美西2线WS2!C14</f>
        <v>004W</v>
      </c>
      <c r="D119" s="179" t="str">
        <f>南美西2线WS2!D14</f>
        <v>005E</v>
      </c>
      <c r="E119" s="179" t="str">
        <f>南美西2线WS2!E14</f>
        <v>KEME0005E</v>
      </c>
      <c r="F119" s="180" t="str">
        <f>南美西2线WS2!F14</f>
        <v>PIL</v>
      </c>
      <c r="G119" s="140">
        <f>南美西2线WS2!G14</f>
        <v>45964</v>
      </c>
      <c r="H119" s="133">
        <f>南美西2线WS2!H14</f>
        <v>45967</v>
      </c>
      <c r="I119" s="133">
        <f>南美西2线WS2!I14</f>
        <v>45967</v>
      </c>
      <c r="J119" s="140">
        <f>南美西2线WS2!J14</f>
        <v>45968</v>
      </c>
      <c r="K119" s="140">
        <f>南美西2线WS2!K14</f>
        <v>45985</v>
      </c>
      <c r="L119" s="140">
        <f>南美西2线WS2!L14</f>
        <v>45987</v>
      </c>
      <c r="M119" s="140">
        <f>南美西2线WS2!G23</f>
        <v>45990</v>
      </c>
      <c r="N119" s="140">
        <f>南美西2线WS2!H23</f>
        <v>45997</v>
      </c>
      <c r="O119" s="140">
        <f>南美西2线WS2!I23</f>
        <v>46000</v>
      </c>
      <c r="P119" s="140">
        <f>南美西2线WS2!J23</f>
        <v>0</v>
      </c>
      <c r="Q119" s="140">
        <f>南美西2线WS2!K23</f>
        <v>0</v>
      </c>
    </row>
    <row r="120" spans="1:234" ht="19.5" customHeight="1">
      <c r="A120" s="139" t="str">
        <f>南美西2线WS2!A15</f>
        <v>WAN HAI V01</v>
      </c>
      <c r="B120" s="167">
        <f>南美西2线WS2!B15</f>
        <v>0</v>
      </c>
      <c r="C120" s="139">
        <f>南美西2线WS2!C15</f>
        <v>0</v>
      </c>
      <c r="D120" s="179" t="str">
        <f>南美西2线WS2!D15</f>
        <v>E001</v>
      </c>
      <c r="E120" s="179" t="str">
        <f>南美西2线WS2!E15</f>
        <v>VWV10001E</v>
      </c>
      <c r="F120" s="180" t="str">
        <f>南美西2线WS2!F15</f>
        <v>WHL</v>
      </c>
      <c r="G120" s="140">
        <f>南美西2线WS2!G15</f>
        <v>45971</v>
      </c>
      <c r="H120" s="133">
        <f>南美西2线WS2!H15</f>
        <v>45974</v>
      </c>
      <c r="I120" s="133">
        <f>南美西2线WS2!I15</f>
        <v>45974</v>
      </c>
      <c r="J120" s="140">
        <f>南美西2线WS2!J15</f>
        <v>45975</v>
      </c>
      <c r="K120" s="140">
        <f>南美西2线WS2!K15</f>
        <v>45992</v>
      </c>
      <c r="L120" s="140">
        <f>南美西2线WS2!L15</f>
        <v>45994</v>
      </c>
      <c r="M120" s="140">
        <f>南美西2线WS2!G24</f>
        <v>45997</v>
      </c>
      <c r="N120" s="140">
        <f>南美西2线WS2!H24</f>
        <v>46004</v>
      </c>
      <c r="O120" s="140">
        <f>南美西2线WS2!I24</f>
        <v>46007</v>
      </c>
      <c r="P120" s="140">
        <f>南美西2线WS2!J24</f>
        <v>0</v>
      </c>
      <c r="Q120" s="140">
        <f>南美西2线WS2!K24</f>
        <v>0</v>
      </c>
    </row>
    <row r="121" spans="1:234" ht="19.5" customHeight="1">
      <c r="A121" s="139" t="str">
        <f>南美西2线WS2!A16</f>
        <v>WAN HAI A20</v>
      </c>
      <c r="B121" s="167">
        <f>南美西2线WS2!B16</f>
        <v>0</v>
      </c>
      <c r="C121" s="139">
        <f>南美西2线WS2!C16</f>
        <v>0</v>
      </c>
      <c r="D121" s="179" t="str">
        <f>南美西2线WS2!D16</f>
        <v>E002</v>
      </c>
      <c r="E121" s="179" t="str">
        <f>南美西2线WS2!E16</f>
        <v>VW200002E</v>
      </c>
      <c r="F121" s="180" t="str">
        <f>南美西2线WS2!F16</f>
        <v>WHL</v>
      </c>
      <c r="G121" s="140">
        <f>南美西2线WS2!G16</f>
        <v>45978</v>
      </c>
      <c r="H121" s="133">
        <f>南美西2线WS2!H16</f>
        <v>45981</v>
      </c>
      <c r="I121" s="133">
        <f>南美西2线WS2!I16</f>
        <v>45981</v>
      </c>
      <c r="J121" s="140">
        <f>南美西2线WS2!J16</f>
        <v>45982</v>
      </c>
      <c r="K121" s="140">
        <f>南美西2线WS2!K16</f>
        <v>45999</v>
      </c>
      <c r="L121" s="140">
        <f>南美西2线WS2!L16</f>
        <v>46001</v>
      </c>
      <c r="M121" s="140">
        <f>南美西2线WS2!G25</f>
        <v>46004</v>
      </c>
      <c r="N121" s="140">
        <f>南美西2线WS2!H25</f>
        <v>46011</v>
      </c>
      <c r="O121" s="140">
        <f>南美西2线WS2!I25</f>
        <v>46014</v>
      </c>
      <c r="P121" s="140">
        <f>南美西2线WS2!J25</f>
        <v>0</v>
      </c>
      <c r="Q121" s="140">
        <f>南美西2线WS2!K25</f>
        <v>0</v>
      </c>
    </row>
    <row r="122" spans="1:234" ht="19.5" customHeight="1">
      <c r="A122" s="385" t="str">
        <f>南美西2线WS2!A17</f>
        <v>KOTA EAGLE</v>
      </c>
      <c r="B122" s="167">
        <f>南美西2线WS2!B17</f>
        <v>0</v>
      </c>
      <c r="C122" s="139" t="str">
        <f>南美西2线WS2!C17</f>
        <v>005W</v>
      </c>
      <c r="D122" s="179" t="str">
        <f>南美西2线WS2!D17</f>
        <v>006E</v>
      </c>
      <c r="E122" s="179" t="str">
        <f>南美西2线WS2!E17</f>
        <v>KEGL0006E</v>
      </c>
      <c r="F122" s="179" t="str">
        <f>南美西2线WS2!F17</f>
        <v>PIL</v>
      </c>
      <c r="G122" s="140">
        <f>南美西2线WS2!G17</f>
        <v>45985</v>
      </c>
      <c r="H122" s="133">
        <f>南美西2线WS2!H17</f>
        <v>45988</v>
      </c>
      <c r="I122" s="133">
        <f>南美西2线WS2!I17</f>
        <v>45988</v>
      </c>
      <c r="J122" s="140">
        <f>南美西2线WS2!J17</f>
        <v>45989</v>
      </c>
      <c r="K122" s="140">
        <f>南美西2线WS2!K17</f>
        <v>46006</v>
      </c>
      <c r="L122" s="140">
        <f>南美西2线WS2!L17</f>
        <v>46008</v>
      </c>
      <c r="M122" s="140">
        <f>南美西2线WS2!G26</f>
        <v>46011</v>
      </c>
      <c r="N122" s="140">
        <f>南美西2线WS2!H26</f>
        <v>46018</v>
      </c>
      <c r="O122" s="140">
        <f>南美西2线WS2!I26</f>
        <v>46021</v>
      </c>
      <c r="P122" s="140">
        <f>南美西2线WS2!J26</f>
        <v>0</v>
      </c>
      <c r="Q122" s="140">
        <f>南美西2线WS2!K26</f>
        <v>0</v>
      </c>
    </row>
    <row r="123" spans="1:234" ht="19.5" customHeight="1">
      <c r="A123" s="163" t="str">
        <f>南美西2线WS2!A27</f>
        <v>REMARK: 代理兴港,靠北三集司，进箱期以码头公示为准。</v>
      </c>
      <c r="B123" s="163"/>
      <c r="C123" s="163"/>
      <c r="D123" s="163"/>
      <c r="E123" s="163"/>
      <c r="F123" s="163"/>
      <c r="G123" s="163"/>
      <c r="H123" s="163"/>
      <c r="I123" s="163"/>
    </row>
    <row r="124" spans="1:234" ht="19.5" customHeight="1">
      <c r="A124" s="122"/>
      <c r="B124" s="122"/>
      <c r="C124" s="122"/>
      <c r="D124" s="122"/>
      <c r="E124" s="122"/>
      <c r="F124" s="122"/>
      <c r="G124" s="122"/>
      <c r="H124" s="122"/>
      <c r="I124" s="122"/>
    </row>
    <row r="125" spans="1:234" s="105" customFormat="1" ht="19.5" customHeight="1">
      <c r="A125" s="164" t="str">
        <f>南美西6线WS6!A9</f>
        <v>PIL 南 美 西 6线  (WS6) 2025 年 十 一月 份 船 期 表</v>
      </c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106"/>
      <c r="CO125" s="106"/>
      <c r="CP125" s="106"/>
      <c r="CQ125" s="106"/>
      <c r="CR125" s="106"/>
      <c r="CS125" s="106"/>
      <c r="CT125" s="106"/>
      <c r="CU125" s="106"/>
      <c r="CV125" s="106"/>
      <c r="CW125" s="106"/>
      <c r="CX125" s="106"/>
      <c r="CY125" s="106"/>
      <c r="CZ125" s="106"/>
      <c r="DA125" s="106"/>
      <c r="DB125" s="106"/>
      <c r="DC125" s="106"/>
      <c r="DD125" s="106"/>
      <c r="DE125" s="106"/>
      <c r="DF125" s="106"/>
      <c r="DG125" s="106"/>
      <c r="DH125" s="106"/>
      <c r="DI125" s="106"/>
      <c r="DJ125" s="106"/>
      <c r="DK125" s="106"/>
      <c r="DL125" s="106"/>
      <c r="DM125" s="106"/>
      <c r="DN125" s="106"/>
      <c r="DO125" s="106"/>
      <c r="DP125" s="106"/>
      <c r="DQ125" s="106"/>
      <c r="DR125" s="106"/>
      <c r="DS125" s="106"/>
      <c r="DT125" s="106"/>
      <c r="DU125" s="106"/>
      <c r="DV125" s="106"/>
      <c r="DW125" s="106"/>
      <c r="DX125" s="106"/>
      <c r="DY125" s="106"/>
      <c r="DZ125" s="106"/>
      <c r="EA125" s="106"/>
      <c r="EB125" s="106"/>
      <c r="EC125" s="106"/>
      <c r="ED125" s="106"/>
      <c r="EE125" s="106"/>
      <c r="EF125" s="106"/>
      <c r="EG125" s="106"/>
      <c r="EH125" s="106"/>
      <c r="EI125" s="106"/>
      <c r="EJ125" s="106"/>
      <c r="EK125" s="106"/>
      <c r="EL125" s="106"/>
      <c r="EM125" s="106"/>
      <c r="EN125" s="106"/>
      <c r="EO125" s="106"/>
      <c r="EP125" s="106"/>
      <c r="EQ125" s="106"/>
      <c r="ER125" s="106"/>
      <c r="ES125" s="106"/>
      <c r="ET125" s="106"/>
      <c r="EU125" s="106"/>
      <c r="EV125" s="106"/>
      <c r="EW125" s="106"/>
      <c r="EX125" s="106"/>
      <c r="EY125" s="106"/>
      <c r="EZ125" s="106"/>
      <c r="FA125" s="106"/>
      <c r="FB125" s="106"/>
      <c r="FC125" s="106"/>
      <c r="FD125" s="106"/>
      <c r="FE125" s="106"/>
      <c r="FF125" s="106"/>
      <c r="FG125" s="106"/>
      <c r="FH125" s="106"/>
      <c r="FI125" s="106"/>
      <c r="FJ125" s="106"/>
      <c r="FK125" s="106"/>
      <c r="FL125" s="106"/>
      <c r="FM125" s="106"/>
      <c r="FN125" s="106"/>
      <c r="FO125" s="106"/>
      <c r="FP125" s="106"/>
      <c r="FQ125" s="106"/>
      <c r="FR125" s="106"/>
      <c r="FS125" s="106"/>
      <c r="FT125" s="106"/>
      <c r="FU125" s="106"/>
      <c r="FV125" s="106"/>
      <c r="FW125" s="106"/>
      <c r="FX125" s="106"/>
      <c r="FY125" s="106"/>
      <c r="FZ125" s="106"/>
      <c r="GA125" s="106"/>
      <c r="GB125" s="106"/>
      <c r="GC125" s="106"/>
      <c r="GD125" s="106"/>
      <c r="GE125" s="106"/>
      <c r="GF125" s="106"/>
      <c r="GG125" s="106"/>
      <c r="GH125" s="106"/>
      <c r="GI125" s="106"/>
      <c r="GJ125" s="106"/>
      <c r="GK125" s="106"/>
      <c r="GL125" s="106"/>
      <c r="GM125" s="106"/>
      <c r="GN125" s="106"/>
      <c r="GO125" s="106"/>
      <c r="GP125" s="106"/>
      <c r="GQ125" s="106"/>
      <c r="GR125" s="106"/>
      <c r="GS125" s="106"/>
      <c r="GT125" s="106"/>
      <c r="GU125" s="106"/>
      <c r="GV125" s="106"/>
      <c r="GW125" s="106"/>
      <c r="GX125" s="106"/>
      <c r="GY125" s="106"/>
      <c r="GZ125" s="106"/>
      <c r="HA125" s="106"/>
      <c r="HB125" s="106"/>
      <c r="HC125" s="106"/>
      <c r="HD125" s="106"/>
      <c r="HE125" s="106"/>
      <c r="HF125" s="106"/>
      <c r="HG125" s="106"/>
      <c r="HH125" s="106"/>
      <c r="HI125" s="106"/>
      <c r="HJ125" s="106"/>
      <c r="HK125" s="106"/>
      <c r="HL125" s="106"/>
      <c r="HM125" s="106"/>
      <c r="HN125" s="106"/>
      <c r="HO125" s="106"/>
      <c r="HP125" s="106"/>
      <c r="HQ125" s="106"/>
      <c r="HR125" s="106"/>
      <c r="HS125" s="106"/>
      <c r="HT125" s="106"/>
      <c r="HU125" s="106"/>
      <c r="HV125" s="106"/>
      <c r="HW125" s="106"/>
      <c r="HX125" s="106"/>
      <c r="HY125" s="106"/>
      <c r="HZ125" s="106"/>
    </row>
    <row r="126" spans="1:234" ht="19.5" customHeight="1">
      <c r="A126" s="165" t="s">
        <v>12</v>
      </c>
      <c r="B126" s="192"/>
      <c r="C126" s="190" t="s">
        <v>19</v>
      </c>
      <c r="D126" s="129" t="s">
        <v>20</v>
      </c>
      <c r="E126" s="129" t="s">
        <v>15</v>
      </c>
      <c r="F126" s="129" t="s">
        <v>16</v>
      </c>
      <c r="G126" s="400" t="s">
        <v>21</v>
      </c>
      <c r="H126" s="400"/>
      <c r="I126" s="159" t="s">
        <v>33</v>
      </c>
      <c r="J126" s="159" t="s">
        <v>34</v>
      </c>
      <c r="K126" s="159" t="s">
        <v>35</v>
      </c>
      <c r="L126" s="159" t="s">
        <v>36</v>
      </c>
      <c r="M126" s="159" t="s">
        <v>37</v>
      </c>
      <c r="N126" s="159" t="s">
        <v>31</v>
      </c>
      <c r="O126" s="159" t="s">
        <v>32</v>
      </c>
      <c r="P126" s="159" t="s">
        <v>38</v>
      </c>
      <c r="Q126" s="159" t="s">
        <v>39</v>
      </c>
      <c r="R126" s="159" t="s">
        <v>40</v>
      </c>
    </row>
    <row r="127" spans="1:234" ht="19.5" customHeight="1">
      <c r="A127" s="193"/>
      <c r="B127" s="194"/>
      <c r="C127" s="191" t="s">
        <v>7</v>
      </c>
      <c r="D127" s="146" t="s">
        <v>7</v>
      </c>
      <c r="E127" s="146" t="s">
        <v>7</v>
      </c>
      <c r="F127" s="147"/>
      <c r="G127" s="147" t="s">
        <v>41</v>
      </c>
      <c r="H127" s="147" t="s">
        <v>42</v>
      </c>
      <c r="I127" s="147" t="str">
        <f>南美西6线WS6!I12</f>
        <v xml:space="preserve">SHANGHAI </v>
      </c>
      <c r="J127" s="147" t="str">
        <f>南美西6线WS6!J12</f>
        <v>QINGDAO</v>
      </c>
      <c r="K127" s="147" t="str">
        <f>南美西6线WS6!K12</f>
        <v>BUSAN</v>
      </c>
      <c r="L127" s="147" t="str">
        <f>南美西6线WS6!L12</f>
        <v>ENSENADA</v>
      </c>
      <c r="M127" s="147" t="str">
        <f>南美西6线WS6!M12</f>
        <v>MANZANILLO</v>
      </c>
      <c r="N127" s="147" t="str">
        <f>南美西6线WS6!G21</f>
        <v>LAZARO CARDENAS</v>
      </c>
      <c r="O127" s="147" t="str">
        <f>南美西6线WS6!H21</f>
        <v>PUERTO QUETZAL</v>
      </c>
      <c r="P127" s="147" t="str">
        <f>南美西6线WS6!I21</f>
        <v>BUENAVENTURA</v>
      </c>
      <c r="Q127" s="147" t="str">
        <f>南美西6线WS6!J21</f>
        <v>Callao</v>
      </c>
      <c r="R127" s="147" t="str">
        <f>南美西6线WS6!K21</f>
        <v xml:space="preserve"> SAN ANTONIO</v>
      </c>
    </row>
    <row r="128" spans="1:234" ht="19.5" customHeight="1">
      <c r="A128" s="139" t="str">
        <f>南美西6线WS6!A13</f>
        <v>KOTA PELANGI</v>
      </c>
      <c r="B128" s="167" t="str">
        <f>南美西6线WS6!B13</f>
        <v>虹城</v>
      </c>
      <c r="C128" s="167" t="str">
        <f>南美西6线WS6!C13</f>
        <v>0045E</v>
      </c>
      <c r="D128" s="167" t="str">
        <f>南美西6线WS6!D13</f>
        <v>046E</v>
      </c>
      <c r="E128" s="167" t="str">
        <f>南美西6线WS6!E13</f>
        <v>KPLG0046E</v>
      </c>
      <c r="F128" s="167" t="str">
        <f>南美西6线WS6!F13</f>
        <v>PIL</v>
      </c>
      <c r="G128" s="153">
        <f>南美西6线WS6!G13</f>
        <v>45959</v>
      </c>
      <c r="H128" s="153">
        <f>南美西6线WS6!H13</f>
        <v>45960</v>
      </c>
      <c r="I128" s="143">
        <f>南美西6线WS6!I13</f>
        <v>45962</v>
      </c>
      <c r="J128" s="143">
        <f>南美西6线WS6!J13</f>
        <v>45964</v>
      </c>
      <c r="K128" s="143">
        <f>南美西6线WS6!K13</f>
        <v>45967</v>
      </c>
      <c r="L128" s="143">
        <f>南美西6线WS6!L13</f>
        <v>45982</v>
      </c>
      <c r="M128" s="143">
        <f>南美西6线WS6!M13</f>
        <v>45987</v>
      </c>
      <c r="N128" s="143">
        <f>南美西6线WS6!G22</f>
        <v>45991</v>
      </c>
      <c r="O128" s="143">
        <f>南美西6线WS6!H22</f>
        <v>45995</v>
      </c>
      <c r="P128" s="143">
        <f>南美西6线WS6!I22</f>
        <v>46000</v>
      </c>
      <c r="Q128" s="143">
        <f>南美西6线WS6!J22</f>
        <v>46004</v>
      </c>
      <c r="R128" s="143">
        <f>南美西6线WS6!K22</f>
        <v>46009</v>
      </c>
    </row>
    <row r="129" spans="1:234" ht="19.5" customHeight="1">
      <c r="A129" s="139" t="str">
        <f>南美西6线WS6!A14</f>
        <v>WAN HAI 721</v>
      </c>
      <c r="B129" s="167">
        <f>南美西6线WS6!B14</f>
        <v>0</v>
      </c>
      <c r="C129" s="167">
        <f>南美西6线WS6!C14</f>
        <v>0</v>
      </c>
      <c r="D129" s="167" t="str">
        <f>南美西6线WS6!D14</f>
        <v>E024</v>
      </c>
      <c r="E129" s="167" t="str">
        <f>南美西6线WS6!E14</f>
        <v>VW710024E</v>
      </c>
      <c r="F129" s="167" t="str">
        <f>南美西6线WS6!F14</f>
        <v>WHL</v>
      </c>
      <c r="G129" s="153">
        <f>南美西6线WS6!G14</f>
        <v>45966</v>
      </c>
      <c r="H129" s="153">
        <f>南美西6线WS6!H14</f>
        <v>45967</v>
      </c>
      <c r="I129" s="143">
        <f>南美西6线WS6!I14</f>
        <v>45969</v>
      </c>
      <c r="J129" s="143">
        <f>南美西6线WS6!J14</f>
        <v>45971</v>
      </c>
      <c r="K129" s="143">
        <f>南美西6线WS6!K14</f>
        <v>45974</v>
      </c>
      <c r="L129" s="143">
        <f>南美西6线WS6!L14</f>
        <v>45989</v>
      </c>
      <c r="M129" s="143">
        <f>南美西6线WS6!M14</f>
        <v>45994</v>
      </c>
      <c r="N129" s="143">
        <f>南美西6线WS6!G23</f>
        <v>45998</v>
      </c>
      <c r="O129" s="143">
        <f>南美西6线WS6!H23</f>
        <v>46002</v>
      </c>
      <c r="P129" s="143">
        <f>南美西6线WS6!I23</f>
        <v>46007</v>
      </c>
      <c r="Q129" s="143">
        <f>南美西6线WS6!J23</f>
        <v>46011</v>
      </c>
      <c r="R129" s="143">
        <f>南美西6线WS6!K23</f>
        <v>46016</v>
      </c>
    </row>
    <row r="130" spans="1:234" ht="19.5" customHeight="1">
      <c r="A130" s="139" t="str">
        <f>南美西6线WS6!A15</f>
        <v>TBN</v>
      </c>
      <c r="B130" s="167">
        <f>南美西6线WS6!B15</f>
        <v>0</v>
      </c>
      <c r="C130" s="167">
        <f>南美西6线WS6!C15</f>
        <v>0</v>
      </c>
      <c r="D130" s="167">
        <f>南美西6线WS6!D15</f>
        <v>0</v>
      </c>
      <c r="E130" s="167">
        <f>南美西6线WS6!E15</f>
        <v>0</v>
      </c>
      <c r="F130" s="167" t="str">
        <f>南美西6线WS6!F15</f>
        <v>PIL</v>
      </c>
      <c r="G130" s="153">
        <f>南美西6线WS6!G15</f>
        <v>45973</v>
      </c>
      <c r="H130" s="153">
        <f>南美西6线WS6!H15</f>
        <v>45974</v>
      </c>
      <c r="I130" s="143">
        <f>南美西6线WS6!I15</f>
        <v>45976</v>
      </c>
      <c r="J130" s="143">
        <f>南美西6线WS6!J15</f>
        <v>45978</v>
      </c>
      <c r="K130" s="143">
        <f>南美西6线WS6!K15</f>
        <v>45981</v>
      </c>
      <c r="L130" s="143">
        <f>南美西6线WS6!L15</f>
        <v>45996</v>
      </c>
      <c r="M130" s="143">
        <f>南美西6线WS6!M15</f>
        <v>46001</v>
      </c>
      <c r="N130" s="143">
        <f>南美西6线WS6!G24</f>
        <v>46005</v>
      </c>
      <c r="O130" s="143">
        <f>南美西6线WS6!H24</f>
        <v>46009</v>
      </c>
      <c r="P130" s="143">
        <f>南美西6线WS6!I24</f>
        <v>46014</v>
      </c>
      <c r="Q130" s="143">
        <f>南美西6线WS6!J24</f>
        <v>46018</v>
      </c>
      <c r="R130" s="143">
        <f>南美西6线WS6!K24</f>
        <v>46023</v>
      </c>
    </row>
    <row r="131" spans="1:234" ht="19.5" customHeight="1">
      <c r="A131" s="385" t="str">
        <f>南美西6线WS6!A16</f>
        <v>YM SUCCESS</v>
      </c>
      <c r="B131" s="167">
        <f>南美西6线WS6!B16</f>
        <v>0</v>
      </c>
      <c r="C131" s="167">
        <f>南美西6线WS6!C16</f>
        <v>0</v>
      </c>
      <c r="D131" s="167" t="str">
        <f>南美西6线WS6!D16</f>
        <v>185E</v>
      </c>
      <c r="E131" s="167" t="str">
        <f>南美西6线WS6!E16</f>
        <v>VQYC0185E</v>
      </c>
      <c r="F131" s="167" t="str">
        <f>南美西6线WS6!F16</f>
        <v>YML</v>
      </c>
      <c r="G131" s="153">
        <f>南美西6线WS6!G16</f>
        <v>45980</v>
      </c>
      <c r="H131" s="153">
        <f>南美西6线WS6!H16</f>
        <v>45981</v>
      </c>
      <c r="I131" s="143">
        <f>南美西6线WS6!I16</f>
        <v>45983</v>
      </c>
      <c r="J131" s="143">
        <f>南美西6线WS6!J16</f>
        <v>45985</v>
      </c>
      <c r="K131" s="143">
        <f>南美西6线WS6!K16</f>
        <v>45988</v>
      </c>
      <c r="L131" s="143">
        <f>南美西6线WS6!L16</f>
        <v>46003</v>
      </c>
      <c r="M131" s="143">
        <f>南美西6线WS6!M16</f>
        <v>46008</v>
      </c>
      <c r="N131" s="143">
        <f>南美西6线WS6!G25</f>
        <v>46012</v>
      </c>
      <c r="O131" s="143">
        <f>南美西6线WS6!H25</f>
        <v>46016</v>
      </c>
      <c r="P131" s="143">
        <f>南美西6线WS6!I25</f>
        <v>46021</v>
      </c>
      <c r="Q131" s="143">
        <f>南美西6线WS6!J25</f>
        <v>46025</v>
      </c>
      <c r="R131" s="143">
        <f>南美西6线WS6!K25</f>
        <v>46030</v>
      </c>
    </row>
    <row r="132" spans="1:234" ht="19.5" customHeight="1">
      <c r="A132" s="139" t="str">
        <f>南美西6线WS6!A17</f>
        <v>YM EXCELLENCE</v>
      </c>
      <c r="B132" s="167">
        <f>南美西6线WS6!B17</f>
        <v>0</v>
      </c>
      <c r="C132" s="167">
        <f>南美西6线WS6!C17</f>
        <v>0</v>
      </c>
      <c r="D132" s="167" t="str">
        <f>南美西6线WS6!D17</f>
        <v>152E</v>
      </c>
      <c r="E132" s="167" t="str">
        <f>南美西6线WS6!E17</f>
        <v>VYME0152E</v>
      </c>
      <c r="F132" s="167" t="str">
        <f>南美西6线WS6!F17</f>
        <v>YML</v>
      </c>
      <c r="G132" s="153">
        <f>南美西6线WS6!G17</f>
        <v>45987</v>
      </c>
      <c r="H132" s="153">
        <f>南美西6线WS6!H17</f>
        <v>45988</v>
      </c>
      <c r="I132" s="143">
        <f>南美西6线WS6!I17</f>
        <v>45990</v>
      </c>
      <c r="J132" s="143">
        <f>南美西6线WS6!J17</f>
        <v>45992</v>
      </c>
      <c r="K132" s="143">
        <f>南美西6线WS6!K17</f>
        <v>45995</v>
      </c>
      <c r="L132" s="143">
        <f>南美西6线WS6!L17</f>
        <v>46010</v>
      </c>
      <c r="M132" s="143">
        <f>南美西6线WS6!M17</f>
        <v>46015</v>
      </c>
      <c r="N132" s="143">
        <f>南美西6线WS6!G26</f>
        <v>46019</v>
      </c>
      <c r="O132" s="143">
        <f>南美西6线WS6!H26</f>
        <v>46023</v>
      </c>
      <c r="P132" s="143">
        <f>南美西6线WS6!I26</f>
        <v>46028</v>
      </c>
      <c r="Q132" s="143">
        <f>南美西6线WS6!J26</f>
        <v>46032</v>
      </c>
      <c r="R132" s="143">
        <f>南美西6线WS6!K26</f>
        <v>46037</v>
      </c>
    </row>
    <row r="133" spans="1:234" ht="19.5" customHeight="1">
      <c r="A133" s="163" t="str">
        <f>南美西6线WS6!A27</f>
        <v>REMARK: 代理外运,靠北三集司，截关时间: 星期二 1800,进场时间星期五1800到星期二1800</v>
      </c>
      <c r="B133" s="163"/>
      <c r="C133" s="163"/>
      <c r="D133" s="163"/>
      <c r="E133" s="163"/>
      <c r="F133" s="163"/>
      <c r="G133" s="163"/>
      <c r="H133" s="163"/>
      <c r="Q133" s="106"/>
    </row>
    <row r="134" spans="1:234" ht="19.5" customHeight="1">
      <c r="A134" s="122"/>
      <c r="B134" s="122"/>
      <c r="C134" s="122"/>
      <c r="D134" s="122"/>
      <c r="E134" s="122"/>
      <c r="F134" s="122"/>
      <c r="G134" s="122"/>
      <c r="H134" s="122"/>
      <c r="I134" s="122"/>
    </row>
    <row r="135" spans="1:234" s="105" customFormat="1" ht="19.5" customHeight="1">
      <c r="A135" s="164" t="str">
        <f>CCE吉大港线!A9</f>
        <v>PIL 吉大港快航 (CCE) 2025 年 十 一 月 份 船 期 表</v>
      </c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  <c r="EI135" s="106"/>
      <c r="EJ135" s="106"/>
      <c r="EK135" s="106"/>
      <c r="EL135" s="106"/>
      <c r="EM135" s="106"/>
      <c r="EN135" s="106"/>
      <c r="EO135" s="106"/>
      <c r="EP135" s="106"/>
      <c r="EQ135" s="106"/>
      <c r="ER135" s="106"/>
      <c r="ES135" s="106"/>
      <c r="ET135" s="106"/>
      <c r="EU135" s="106"/>
      <c r="EV135" s="106"/>
      <c r="EW135" s="106"/>
      <c r="EX135" s="106"/>
      <c r="EY135" s="106"/>
      <c r="EZ135" s="106"/>
      <c r="FA135" s="106"/>
      <c r="FB135" s="106"/>
      <c r="FC135" s="106"/>
      <c r="FD135" s="106"/>
      <c r="FE135" s="106"/>
      <c r="FF135" s="106"/>
      <c r="FG135" s="106"/>
      <c r="FH135" s="106"/>
      <c r="FI135" s="106"/>
      <c r="FJ135" s="106"/>
      <c r="FK135" s="106"/>
      <c r="FL135" s="106"/>
      <c r="FM135" s="106"/>
      <c r="FN135" s="106"/>
      <c r="FO135" s="106"/>
      <c r="FP135" s="106"/>
      <c r="FQ135" s="106"/>
      <c r="FR135" s="106"/>
      <c r="FS135" s="106"/>
      <c r="FT135" s="106"/>
      <c r="FU135" s="106"/>
      <c r="FV135" s="106"/>
      <c r="FW135" s="106"/>
      <c r="FX135" s="106"/>
      <c r="FY135" s="106"/>
      <c r="FZ135" s="106"/>
      <c r="GA135" s="106"/>
      <c r="GB135" s="106"/>
      <c r="GC135" s="106"/>
      <c r="GD135" s="106"/>
      <c r="GE135" s="106"/>
      <c r="GF135" s="106"/>
      <c r="GG135" s="106"/>
      <c r="GH135" s="106"/>
      <c r="GI135" s="106"/>
      <c r="GJ135" s="106"/>
      <c r="GK135" s="106"/>
      <c r="GL135" s="106"/>
      <c r="GM135" s="106"/>
      <c r="GN135" s="106"/>
      <c r="GO135" s="106"/>
      <c r="GP135" s="106"/>
      <c r="GQ135" s="106"/>
      <c r="GR135" s="106"/>
      <c r="GS135" s="106"/>
      <c r="GT135" s="106"/>
      <c r="GU135" s="106"/>
      <c r="GV135" s="106"/>
      <c r="GW135" s="106"/>
      <c r="GX135" s="106"/>
      <c r="GY135" s="106"/>
      <c r="GZ135" s="106"/>
      <c r="HA135" s="106"/>
      <c r="HB135" s="106"/>
      <c r="HC135" s="106"/>
      <c r="HD135" s="106"/>
      <c r="HE135" s="106"/>
      <c r="HF135" s="106"/>
      <c r="HG135" s="106"/>
      <c r="HH135" s="106"/>
      <c r="HI135" s="106"/>
      <c r="HJ135" s="106"/>
      <c r="HK135" s="106"/>
      <c r="HL135" s="106"/>
      <c r="HM135" s="106"/>
      <c r="HN135" s="106"/>
      <c r="HO135" s="106"/>
      <c r="HP135" s="106"/>
      <c r="HQ135" s="106"/>
      <c r="HR135" s="106"/>
      <c r="HS135" s="106"/>
      <c r="HT135" s="106"/>
      <c r="HU135" s="106"/>
      <c r="HV135" s="106"/>
      <c r="HW135" s="106"/>
      <c r="HX135" s="106"/>
      <c r="HY135" s="106"/>
      <c r="HZ135" s="106"/>
    </row>
    <row r="136" spans="1:234" ht="19.5" customHeight="1">
      <c r="A136" s="368" t="s">
        <v>12</v>
      </c>
      <c r="B136" s="369"/>
      <c r="C136" s="372" t="s">
        <v>1</v>
      </c>
      <c r="D136" s="129" t="s">
        <v>2</v>
      </c>
      <c r="E136" s="129" t="s">
        <v>15</v>
      </c>
      <c r="F136" s="129" t="s">
        <v>4</v>
      </c>
      <c r="G136" s="406" t="str">
        <f>CCE吉大港线!G11</f>
        <v>CNNGB</v>
      </c>
      <c r="H136" s="407"/>
      <c r="I136" s="159" t="str">
        <f>CCE吉大港线!I11</f>
        <v>CNSHA</v>
      </c>
      <c r="J136" s="159" t="str">
        <f>CCE吉大港线!J11</f>
        <v>CNSHK</v>
      </c>
      <c r="K136" s="159" t="str">
        <f>CCE吉大港线!K11</f>
        <v>BDCGP</v>
      </c>
      <c r="L136" s="106"/>
      <c r="M136" s="106"/>
      <c r="N136" s="106"/>
      <c r="O136" s="106"/>
      <c r="P136" s="106"/>
      <c r="Q136" s="106"/>
    </row>
    <row r="137" spans="1:234" ht="19.5" customHeight="1">
      <c r="A137" s="370"/>
      <c r="B137" s="371"/>
      <c r="C137" s="373" t="s">
        <v>7</v>
      </c>
      <c r="D137" s="146" t="s">
        <v>7</v>
      </c>
      <c r="E137" s="146" t="s">
        <v>7</v>
      </c>
      <c r="F137" s="146"/>
      <c r="G137" s="147" t="str">
        <f>CCE吉大港线!G12</f>
        <v>ETA</v>
      </c>
      <c r="H137" s="147" t="str">
        <f>CCE吉大港线!H12</f>
        <v>ETD</v>
      </c>
      <c r="I137" s="147" t="str">
        <f>CCE吉大港线!I12</f>
        <v>SHANGHAI</v>
      </c>
      <c r="J137" s="147" t="str">
        <f>CCE吉大港线!J12</f>
        <v>SHEKOU</v>
      </c>
      <c r="K137" s="147" t="str">
        <f>CCE吉大港线!K12</f>
        <v>CHITTAGONG</v>
      </c>
      <c r="L137" s="106"/>
      <c r="M137" s="106"/>
      <c r="N137" s="106"/>
      <c r="O137" s="106"/>
      <c r="P137" s="106"/>
      <c r="Q137" s="106"/>
    </row>
    <row r="138" spans="1:234" ht="19.5" customHeight="1">
      <c r="A138" s="142" t="str">
        <f>CCE吉大港线!A13</f>
        <v>INTERASIA FORWARD</v>
      </c>
      <c r="B138" s="142">
        <f>CCE吉大港线!B13</f>
        <v>0</v>
      </c>
      <c r="C138" s="142">
        <f>CCE吉大港线!C13</f>
        <v>0</v>
      </c>
      <c r="D138" s="142" t="str">
        <f>CCE吉大港线!D13</f>
        <v>W175</v>
      </c>
      <c r="E138" s="142" t="str">
        <f>CCE吉大港线!E13</f>
        <v>VIFW0175W</v>
      </c>
      <c r="F138" s="142" t="str">
        <f>CCE吉大港线!F13</f>
        <v>IAL</v>
      </c>
      <c r="G138" s="153">
        <f>CCE吉大港线!G13</f>
        <v>45962</v>
      </c>
      <c r="H138" s="153">
        <f>CCE吉大港线!H13</f>
        <v>45963</v>
      </c>
      <c r="I138" s="138">
        <f>CCE吉大港线!I13</f>
        <v>45964</v>
      </c>
      <c r="J138" s="138">
        <f>CCE吉大港线!J13</f>
        <v>45967</v>
      </c>
      <c r="K138" s="138">
        <f>CCE吉大港线!K13</f>
        <v>45977</v>
      </c>
      <c r="L138" s="106"/>
      <c r="M138" s="106"/>
      <c r="N138" s="106"/>
      <c r="O138" s="106"/>
      <c r="P138" s="106"/>
      <c r="Q138" s="106"/>
    </row>
    <row r="139" spans="1:234" ht="19.5" customHeight="1">
      <c r="A139" s="142" t="str">
        <f>CCE吉大港线!A14</f>
        <v>SINAR SIANTAR</v>
      </c>
      <c r="B139" s="142">
        <f>CCE吉大港线!B14</f>
        <v>0</v>
      </c>
      <c r="C139" s="142">
        <f>CCE吉大港线!C14</f>
        <v>0</v>
      </c>
      <c r="D139" s="142" t="str">
        <f>CCE吉大港线!D14</f>
        <v>086W</v>
      </c>
      <c r="E139" s="142" t="str">
        <f>CCE吉大港线!E14</f>
        <v>VSNT0086W</v>
      </c>
      <c r="F139" s="142" t="str">
        <f>CCE吉大港线!F14</f>
        <v>SUD</v>
      </c>
      <c r="G139" s="153">
        <f>CCE吉大港线!G14</f>
        <v>45969</v>
      </c>
      <c r="H139" s="153">
        <f>CCE吉大港线!H14</f>
        <v>45970</v>
      </c>
      <c r="I139" s="138">
        <f>CCE吉大港线!I14</f>
        <v>45971</v>
      </c>
      <c r="J139" s="138">
        <f>CCE吉大港线!J14</f>
        <v>45974</v>
      </c>
      <c r="K139" s="138">
        <f>CCE吉大港线!K14</f>
        <v>45984</v>
      </c>
      <c r="L139" s="106"/>
      <c r="M139" s="106"/>
      <c r="N139" s="106"/>
      <c r="O139" s="106"/>
      <c r="P139" s="106"/>
      <c r="Q139" s="106"/>
    </row>
    <row r="140" spans="1:234" ht="19.5" customHeight="1">
      <c r="A140" s="142" t="str">
        <f>CCE吉大港线!A15</f>
        <v>OMIT</v>
      </c>
      <c r="B140" s="142">
        <f>CCE吉大港线!B15</f>
        <v>0</v>
      </c>
      <c r="C140" s="142">
        <f>CCE吉大港线!C15</f>
        <v>0</v>
      </c>
      <c r="D140" s="142">
        <f>CCE吉大港线!D15</f>
        <v>0</v>
      </c>
      <c r="E140" s="142">
        <f>CCE吉大港线!E15</f>
        <v>0</v>
      </c>
      <c r="F140" s="142">
        <f>CCE吉大港线!F15</f>
        <v>0</v>
      </c>
      <c r="G140" s="153">
        <f>CCE吉大港线!G15</f>
        <v>45976</v>
      </c>
      <c r="H140" s="153">
        <f>CCE吉大港线!H15</f>
        <v>45977</v>
      </c>
      <c r="I140" s="138">
        <f>CCE吉大港线!I15</f>
        <v>45978</v>
      </c>
      <c r="J140" s="138">
        <f>CCE吉大港线!J15</f>
        <v>45981</v>
      </c>
      <c r="K140" s="138">
        <f>CCE吉大港线!K15</f>
        <v>45991</v>
      </c>
      <c r="L140" s="106"/>
      <c r="M140" s="106"/>
      <c r="N140" s="106"/>
      <c r="O140" s="106"/>
      <c r="P140" s="106"/>
      <c r="Q140" s="106"/>
    </row>
    <row r="141" spans="1:234" ht="19.5" customHeight="1">
      <c r="A141" s="142" t="str">
        <f>CCE吉大港线!A16</f>
        <v>KOTA ANGGUN</v>
      </c>
      <c r="B141" s="142" t="str">
        <f>CCE吉大港线!B16</f>
        <v>坤城</v>
      </c>
      <c r="C141" s="142" t="str">
        <f>CCE吉大港线!C16</f>
        <v>0401E</v>
      </c>
      <c r="D141" s="142" t="str">
        <f>CCE吉大港线!D16</f>
        <v>0402W</v>
      </c>
      <c r="E141" s="142" t="str">
        <f>CCE吉大港线!E16</f>
        <v>KAGN0401W</v>
      </c>
      <c r="F141" s="142" t="str">
        <f>CCE吉大港线!F16</f>
        <v>PIL</v>
      </c>
      <c r="G141" s="153">
        <f>CCE吉大港线!G16</f>
        <v>45983</v>
      </c>
      <c r="H141" s="153">
        <f>CCE吉大港线!H16</f>
        <v>45984</v>
      </c>
      <c r="I141" s="138">
        <f>CCE吉大港线!I16</f>
        <v>45985</v>
      </c>
      <c r="J141" s="138">
        <f>CCE吉大港线!J16</f>
        <v>45988</v>
      </c>
      <c r="K141" s="138">
        <f>CCE吉大港线!K16</f>
        <v>45998</v>
      </c>
      <c r="L141" s="106"/>
      <c r="M141" s="106"/>
      <c r="N141" s="106"/>
      <c r="O141" s="106"/>
      <c r="P141" s="106"/>
      <c r="Q141" s="106"/>
    </row>
    <row r="142" spans="1:234" ht="19.5" customHeight="1">
      <c r="A142" s="142" t="str">
        <f>CCE吉大港线!A17</f>
        <v>INTERASIA FORWARD</v>
      </c>
      <c r="B142" s="142">
        <f>CCE吉大港线!B17</f>
        <v>0</v>
      </c>
      <c r="C142" s="142">
        <f>CCE吉大港线!C17</f>
        <v>0</v>
      </c>
      <c r="D142" s="142" t="str">
        <f>CCE吉大港线!D17</f>
        <v>W176</v>
      </c>
      <c r="E142" s="142" t="str">
        <f>CCE吉大港线!E17</f>
        <v>VIFW0176W</v>
      </c>
      <c r="F142" s="142" t="str">
        <f>CCE吉大港线!F17</f>
        <v>IAL</v>
      </c>
      <c r="G142" s="153">
        <f>CCE吉大港线!G17</f>
        <v>45990</v>
      </c>
      <c r="H142" s="153">
        <f>CCE吉大港线!H17</f>
        <v>45991</v>
      </c>
      <c r="I142" s="138">
        <f>CCE吉大港线!I17</f>
        <v>45992</v>
      </c>
      <c r="J142" s="138">
        <f>CCE吉大港线!J17</f>
        <v>45995</v>
      </c>
      <c r="K142" s="138">
        <f>CCE吉大港线!K17</f>
        <v>46005</v>
      </c>
      <c r="L142" s="106"/>
      <c r="M142" s="106"/>
      <c r="N142" s="106"/>
      <c r="O142" s="106"/>
      <c r="P142" s="106"/>
      <c r="Q142" s="106"/>
    </row>
    <row r="143" spans="1:234" ht="19.5" customHeight="1">
      <c r="A143" s="163" t="str">
        <f>CCE吉大港线!A26</f>
        <v>REMARK:代理外运,靠二期码头,截关时间星期五1800，进港时间星期一1800到星期五1800</v>
      </c>
      <c r="B143" s="163"/>
      <c r="C143" s="163"/>
      <c r="D143" s="163"/>
      <c r="E143" s="163"/>
      <c r="F143" s="163"/>
      <c r="G143" s="163"/>
      <c r="H143" s="163"/>
      <c r="I143" s="163"/>
      <c r="O143" s="106"/>
      <c r="P143" s="106"/>
      <c r="Q143" s="106"/>
    </row>
    <row r="144" spans="1:234" ht="19.5" customHeight="1">
      <c r="A144" s="122"/>
      <c r="B144" s="122"/>
      <c r="C144" s="122"/>
      <c r="D144" s="122"/>
      <c r="E144" s="122"/>
      <c r="F144" s="122"/>
      <c r="G144" s="122"/>
      <c r="H144" s="122"/>
      <c r="I144" s="122"/>
    </row>
    <row r="145" spans="1:234" s="105" customFormat="1" ht="19.5" customHeight="1">
      <c r="A145" s="164" t="str">
        <f>CVI越南印度线!A9</f>
        <v>PIL 越南印度线 （CVI） 2025 年 十 一 月 份 船 期 表</v>
      </c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  <c r="EI145" s="106"/>
      <c r="EJ145" s="106"/>
      <c r="EK145" s="106"/>
      <c r="EL145" s="106"/>
      <c r="EM145" s="106"/>
      <c r="EN145" s="106"/>
      <c r="EO145" s="106"/>
      <c r="EP145" s="106"/>
      <c r="EQ145" s="106"/>
      <c r="ER145" s="106"/>
      <c r="ES145" s="106"/>
      <c r="ET145" s="106"/>
      <c r="EU145" s="106"/>
      <c r="EV145" s="106"/>
      <c r="EW145" s="106"/>
      <c r="EX145" s="106"/>
      <c r="EY145" s="106"/>
      <c r="EZ145" s="106"/>
      <c r="FA145" s="106"/>
      <c r="FB145" s="106"/>
      <c r="FC145" s="106"/>
      <c r="FD145" s="106"/>
      <c r="FE145" s="106"/>
      <c r="FF145" s="106"/>
      <c r="FG145" s="106"/>
      <c r="FH145" s="106"/>
      <c r="FI145" s="106"/>
      <c r="FJ145" s="106"/>
      <c r="FK145" s="106"/>
      <c r="FL145" s="106"/>
      <c r="FM145" s="106"/>
      <c r="FN145" s="106"/>
      <c r="FO145" s="106"/>
      <c r="FP145" s="106"/>
      <c r="FQ145" s="106"/>
      <c r="FR145" s="106"/>
      <c r="FS145" s="106"/>
      <c r="FT145" s="106"/>
      <c r="FU145" s="106"/>
      <c r="FV145" s="106"/>
      <c r="FW145" s="106"/>
      <c r="FX145" s="106"/>
      <c r="FY145" s="106"/>
      <c r="FZ145" s="106"/>
      <c r="GA145" s="106"/>
      <c r="GB145" s="106"/>
      <c r="GC145" s="106"/>
      <c r="GD145" s="106"/>
      <c r="GE145" s="106"/>
      <c r="GF145" s="106"/>
      <c r="GG145" s="106"/>
      <c r="GH145" s="106"/>
      <c r="GI145" s="106"/>
      <c r="GJ145" s="106"/>
      <c r="GK145" s="106"/>
      <c r="GL145" s="106"/>
      <c r="GM145" s="106"/>
      <c r="GN145" s="106"/>
      <c r="GO145" s="106"/>
      <c r="GP145" s="106"/>
      <c r="GQ145" s="106"/>
      <c r="GR145" s="106"/>
      <c r="GS145" s="106"/>
      <c r="GT145" s="106"/>
      <c r="GU145" s="106"/>
      <c r="GV145" s="106"/>
      <c r="GW145" s="106"/>
      <c r="GX145" s="106"/>
      <c r="GY145" s="106"/>
      <c r="GZ145" s="106"/>
      <c r="HA145" s="106"/>
      <c r="HB145" s="106"/>
      <c r="HC145" s="106"/>
      <c r="HD145" s="106"/>
      <c r="HE145" s="106"/>
      <c r="HF145" s="106"/>
      <c r="HG145" s="106"/>
      <c r="HH145" s="106"/>
      <c r="HI145" s="106"/>
      <c r="HJ145" s="106"/>
      <c r="HK145" s="106"/>
      <c r="HL145" s="106"/>
      <c r="HM145" s="106"/>
      <c r="HN145" s="106"/>
      <c r="HO145" s="106"/>
      <c r="HP145" s="106"/>
      <c r="HQ145" s="106"/>
      <c r="HR145" s="106"/>
      <c r="HS145" s="106"/>
      <c r="HT145" s="106"/>
      <c r="HU145" s="106"/>
      <c r="HV145" s="106"/>
      <c r="HW145" s="106"/>
      <c r="HX145" s="106"/>
      <c r="HY145" s="106"/>
      <c r="HZ145" s="106"/>
    </row>
    <row r="146" spans="1:234" ht="19.5" customHeight="1">
      <c r="A146" s="368" t="s">
        <v>12</v>
      </c>
      <c r="B146" s="369"/>
      <c r="C146" s="372" t="s">
        <v>1</v>
      </c>
      <c r="D146" s="129" t="s">
        <v>2</v>
      </c>
      <c r="E146" s="129" t="s">
        <v>15</v>
      </c>
      <c r="F146" s="129" t="s">
        <v>4</v>
      </c>
      <c r="G146" s="159" t="s">
        <v>33</v>
      </c>
      <c r="H146" s="406" t="str">
        <f>CVI越南印度线!H10</f>
        <v>CNNGB</v>
      </c>
      <c r="I146" s="407"/>
      <c r="J146" s="159" t="str">
        <f>CVI越南印度线!J10</f>
        <v>CNNSA</v>
      </c>
      <c r="K146" s="159" t="str">
        <f>CVI越南印度线!K10</f>
        <v>SGSIN</v>
      </c>
      <c r="L146" s="159" t="str">
        <f>CVI越南印度线!L10</f>
        <v>INMAA</v>
      </c>
      <c r="M146" s="159" t="str">
        <f>CVI越南印度线!M10</f>
        <v>INGGV</v>
      </c>
      <c r="N146" s="106"/>
      <c r="O146" s="106"/>
      <c r="P146" s="106"/>
      <c r="Q146" s="106"/>
    </row>
    <row r="147" spans="1:234" ht="19.5" customHeight="1">
      <c r="A147" s="370"/>
      <c r="B147" s="371"/>
      <c r="C147" s="373" t="s">
        <v>7</v>
      </c>
      <c r="D147" s="146" t="s">
        <v>7</v>
      </c>
      <c r="E147" s="146" t="s">
        <v>7</v>
      </c>
      <c r="F147" s="146"/>
      <c r="G147" s="147" t="str">
        <f>CVI越南印度线!G11</f>
        <v>SHANGHAI</v>
      </c>
      <c r="H147" s="147" t="str">
        <f>CVI越南印度线!H11</f>
        <v>ETA</v>
      </c>
      <c r="I147" s="147" t="str">
        <f>CVI越南印度线!I11</f>
        <v>ETD</v>
      </c>
      <c r="J147" s="147" t="str">
        <f>CVI越南印度线!J11</f>
        <v>NANSHA</v>
      </c>
      <c r="K147" s="147" t="str">
        <f>CVI越南印度线!K11</f>
        <v>SINGAPORE</v>
      </c>
      <c r="L147" s="147" t="str">
        <f>CVI越南印度线!L11</f>
        <v xml:space="preserve"> CHENNAI</v>
      </c>
      <c r="M147" s="147" t="str">
        <f>CVI越南印度线!M11</f>
        <v xml:space="preserve">GANGAVARAM PORT </v>
      </c>
      <c r="N147" s="106"/>
      <c r="O147" s="106"/>
      <c r="P147" s="106"/>
      <c r="Q147" s="106"/>
    </row>
    <row r="148" spans="1:234" ht="19.5" customHeight="1">
      <c r="A148" s="142" t="str">
        <f>CVI越南印度线!A12</f>
        <v>REN JIAN 23</v>
      </c>
      <c r="B148" s="142">
        <f>CVI越南印度线!B12</f>
        <v>0</v>
      </c>
      <c r="C148" s="142">
        <f>CVI越南印度线!C12</f>
        <v>0</v>
      </c>
      <c r="D148" s="142" t="str">
        <f>CVI越南印度线!D12</f>
        <v>2544W</v>
      </c>
      <c r="E148" s="142" t="str">
        <f>CVI越南印度线!E12</f>
        <v>VRNJ2544W</v>
      </c>
      <c r="F148" s="142" t="str">
        <f>CVI越南印度线!F12</f>
        <v>SJJ</v>
      </c>
      <c r="G148" s="367">
        <f>CVI越南印度线!G12</f>
        <v>45960</v>
      </c>
      <c r="H148" s="153">
        <f>CVI越南印度线!H12</f>
        <v>45962</v>
      </c>
      <c r="I148" s="153">
        <f>CVI越南印度线!I12</f>
        <v>45963</v>
      </c>
      <c r="J148" s="138">
        <f>CVI越南印度线!J12</f>
        <v>45966</v>
      </c>
      <c r="K148" s="138">
        <f>CVI越南印度线!K12</f>
        <v>45972</v>
      </c>
      <c r="L148" s="138">
        <f>CVI越南印度线!L12</f>
        <v>45977</v>
      </c>
      <c r="M148" s="138">
        <f>CVI越南印度线!M12</f>
        <v>45980</v>
      </c>
      <c r="N148" s="106"/>
      <c r="O148" s="106"/>
      <c r="P148" s="106"/>
      <c r="Q148" s="106"/>
    </row>
    <row r="149" spans="1:234" ht="19.5" customHeight="1">
      <c r="A149" s="142" t="str">
        <f>CVI越南印度线!A13</f>
        <v>INTERASIA CATALYST</v>
      </c>
      <c r="B149" s="142">
        <f>CVI越南印度线!B13</f>
        <v>0</v>
      </c>
      <c r="C149" s="142">
        <f>CVI越南印度线!C13</f>
        <v>0</v>
      </c>
      <c r="D149" s="142" t="str">
        <f>CVI越南印度线!D13</f>
        <v>W057</v>
      </c>
      <c r="E149" s="142" t="str">
        <f>CVI越南印度线!E13</f>
        <v>VINC0057W</v>
      </c>
      <c r="F149" s="142" t="str">
        <f>CVI越南印度线!F13</f>
        <v>IAL</v>
      </c>
      <c r="G149" s="367">
        <f>CVI越南印度线!G13</f>
        <v>45967</v>
      </c>
      <c r="H149" s="153">
        <f>CVI越南印度线!H13</f>
        <v>45969</v>
      </c>
      <c r="I149" s="153">
        <f>CVI越南印度线!I13</f>
        <v>45970</v>
      </c>
      <c r="J149" s="138">
        <f>CVI越南印度线!J13</f>
        <v>45973</v>
      </c>
      <c r="K149" s="138">
        <f>CVI越南印度线!K13</f>
        <v>45979</v>
      </c>
      <c r="L149" s="138">
        <f>CVI越南印度线!L13</f>
        <v>45984</v>
      </c>
      <c r="M149" s="138">
        <f>CVI越南印度线!M13</f>
        <v>45987</v>
      </c>
      <c r="N149" s="106"/>
      <c r="O149" s="106"/>
      <c r="P149" s="106"/>
      <c r="Q149" s="106"/>
    </row>
    <row r="150" spans="1:234" ht="19.5" customHeight="1">
      <c r="A150" s="142" t="str">
        <f>CVI越南印度线!A14</f>
        <v>SEASPAN SYDNEY</v>
      </c>
      <c r="B150" s="142">
        <f>CVI越南印度线!B14</f>
        <v>0</v>
      </c>
      <c r="C150" s="142">
        <f>CVI越南印度线!C14</f>
        <v>0</v>
      </c>
      <c r="D150" s="142" t="str">
        <f>CVI越南印度线!D14</f>
        <v>015WW</v>
      </c>
      <c r="E150" s="142" t="str">
        <f>CVI越南印度线!E14</f>
        <v>VSSY0015W</v>
      </c>
      <c r="F150" s="142" t="str">
        <f>CVI越南印度线!F14</f>
        <v>EMC</v>
      </c>
      <c r="G150" s="367">
        <f>CVI越南印度线!G14</f>
        <v>45974</v>
      </c>
      <c r="H150" s="153">
        <f>CVI越南印度线!H14</f>
        <v>45976</v>
      </c>
      <c r="I150" s="153">
        <f>CVI越南印度线!I14</f>
        <v>45977</v>
      </c>
      <c r="J150" s="138">
        <f>CVI越南印度线!J14</f>
        <v>45980</v>
      </c>
      <c r="K150" s="138">
        <f>CVI越南印度线!K14</f>
        <v>45986</v>
      </c>
      <c r="L150" s="138">
        <f>CVI越南印度线!L14</f>
        <v>45991</v>
      </c>
      <c r="M150" s="138">
        <f>CVI越南印度线!M14</f>
        <v>45994</v>
      </c>
      <c r="N150" s="106"/>
      <c r="O150" s="106"/>
      <c r="P150" s="106"/>
      <c r="Q150" s="106"/>
    </row>
    <row r="151" spans="1:234" ht="19.5" customHeight="1">
      <c r="A151" s="142" t="str">
        <f>CVI越南印度线!A15</f>
        <v>WHUTTHI BHUM</v>
      </c>
      <c r="B151" s="142">
        <f>CVI越南印度线!B15</f>
        <v>0</v>
      </c>
      <c r="C151" s="142">
        <f>CVI越南印度线!C15</f>
        <v>0</v>
      </c>
      <c r="D151" s="142" t="str">
        <f>CVI越南印度线!D15</f>
        <v>068W</v>
      </c>
      <c r="E151" s="142" t="str">
        <f>CVI越南印度线!E15</f>
        <v>VUWM0068W</v>
      </c>
      <c r="F151" s="142" t="str">
        <f>CVI越南印度线!F15</f>
        <v>RCL</v>
      </c>
      <c r="G151" s="367">
        <f>CVI越南印度线!G15</f>
        <v>45981</v>
      </c>
      <c r="H151" s="153">
        <f>CVI越南印度线!H15</f>
        <v>45983</v>
      </c>
      <c r="I151" s="153">
        <f>CVI越南印度线!I15</f>
        <v>45984</v>
      </c>
      <c r="J151" s="138">
        <f>CVI越南印度线!J15</f>
        <v>45987</v>
      </c>
      <c r="K151" s="138">
        <f>CVI越南印度线!K15</f>
        <v>45993</v>
      </c>
      <c r="L151" s="138">
        <f>CVI越南印度线!L15</f>
        <v>45998</v>
      </c>
      <c r="M151" s="138">
        <f>CVI越南印度线!M15</f>
        <v>46001</v>
      </c>
      <c r="N151" s="106"/>
      <c r="O151" s="106"/>
      <c r="P151" s="106"/>
      <c r="Q151" s="106"/>
    </row>
    <row r="152" spans="1:234" ht="19.5" customHeight="1">
      <c r="A152" s="142" t="str">
        <f>CVI越南印度线!A16</f>
        <v>KOTA SELAMAT</v>
      </c>
      <c r="B152" s="142">
        <f>CVI越南印度线!B16</f>
        <v>0</v>
      </c>
      <c r="C152" s="142" t="str">
        <f>CVI越南印度线!C16</f>
        <v>0515E</v>
      </c>
      <c r="D152" s="142" t="str">
        <f>CVI越南印度线!D16</f>
        <v>0516W</v>
      </c>
      <c r="E152" s="142" t="str">
        <f>CVI越南印度线!E16</f>
        <v>KSMT0516W</v>
      </c>
      <c r="F152" s="142" t="str">
        <f>CVI越南印度线!F16</f>
        <v>PIL</v>
      </c>
      <c r="G152" s="367">
        <f>CVI越南印度线!G16</f>
        <v>45988</v>
      </c>
      <c r="H152" s="153">
        <f>CVI越南印度线!H16</f>
        <v>45990</v>
      </c>
      <c r="I152" s="153">
        <f>CVI越南印度线!I16</f>
        <v>45991</v>
      </c>
      <c r="J152" s="138">
        <f>CVI越南印度线!J16</f>
        <v>45994</v>
      </c>
      <c r="K152" s="138">
        <f>CVI越南印度线!K16</f>
        <v>46000</v>
      </c>
      <c r="L152" s="138">
        <f>CVI越南印度线!L16</f>
        <v>46005</v>
      </c>
      <c r="M152" s="138">
        <f>CVI越南印度线!M16</f>
        <v>46008</v>
      </c>
      <c r="N152" s="106"/>
      <c r="O152" s="106"/>
      <c r="P152" s="106"/>
      <c r="Q152" s="106"/>
    </row>
    <row r="153" spans="1:234" ht="19.5" customHeight="1">
      <c r="A153" s="163" t="str">
        <f>CVI越南印度线!A17</f>
        <v>REMARK: 代理宁波外代 ,靠三期码头,截关星期五1800，进港时间为星期一1800--星期五1800</v>
      </c>
      <c r="B153" s="163"/>
      <c r="C153" s="163"/>
      <c r="D153" s="163"/>
      <c r="E153" s="163"/>
      <c r="F153" s="163"/>
      <c r="G153" s="163"/>
      <c r="H153" s="163"/>
      <c r="I153" s="163"/>
      <c r="O153" s="106"/>
      <c r="P153" s="106"/>
      <c r="Q153" s="106"/>
    </row>
    <row r="154" spans="1:234" ht="19.5" customHeight="1">
      <c r="A154" s="122"/>
      <c r="B154" s="122"/>
      <c r="C154" s="122"/>
      <c r="D154" s="122"/>
      <c r="E154" s="122"/>
      <c r="F154" s="122"/>
      <c r="G154" s="122"/>
      <c r="H154" s="122"/>
      <c r="I154" s="122"/>
    </row>
    <row r="155" spans="1:234" s="105" customFormat="1" ht="19.5" customHeight="1">
      <c r="A155" s="164" t="str">
        <f>'CSE印巴线 '!A9:L9</f>
        <v>PIL 印巴线 （CSE）  2025 年 十 一 月 份 船 期 表</v>
      </c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  <c r="BL155" s="106"/>
      <c r="BM155" s="106"/>
      <c r="BN155" s="106"/>
      <c r="BO155" s="106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 s="106"/>
      <c r="DL155" s="106"/>
      <c r="DM155" s="106"/>
      <c r="DN155" s="106"/>
      <c r="DO155" s="106"/>
      <c r="DP155" s="106"/>
      <c r="DQ155" s="106"/>
      <c r="DR155" s="106"/>
      <c r="DS155" s="106"/>
      <c r="DT155" s="106"/>
      <c r="DU155" s="106"/>
      <c r="DV155" s="106"/>
      <c r="DW155" s="106"/>
      <c r="DX155" s="106"/>
      <c r="DY155" s="106"/>
      <c r="DZ155" s="106"/>
      <c r="EA155" s="106"/>
      <c r="EB155" s="106"/>
      <c r="EC155" s="106"/>
      <c r="ED155" s="106"/>
      <c r="EE155" s="106"/>
      <c r="EF155" s="106"/>
      <c r="EG155" s="106"/>
      <c r="EH155" s="106"/>
      <c r="EI155" s="106"/>
      <c r="EJ155" s="106"/>
      <c r="EK155" s="106"/>
      <c r="EL155" s="106"/>
      <c r="EM155" s="106"/>
      <c r="EN155" s="106"/>
      <c r="EO155" s="106"/>
      <c r="EP155" s="106"/>
      <c r="EQ155" s="106"/>
      <c r="ER155" s="106"/>
      <c r="ES155" s="106"/>
      <c r="ET155" s="106"/>
      <c r="EU155" s="106"/>
      <c r="EV155" s="106"/>
      <c r="EW155" s="106"/>
      <c r="EX155" s="106"/>
      <c r="EY155" s="106"/>
      <c r="EZ155" s="106"/>
      <c r="FA155" s="106"/>
      <c r="FB155" s="106"/>
      <c r="FC155" s="106"/>
      <c r="FD155" s="106"/>
      <c r="FE155" s="106"/>
      <c r="FF155" s="106"/>
      <c r="FG155" s="106"/>
      <c r="FH155" s="106"/>
      <c r="FI155" s="106"/>
      <c r="FJ155" s="106"/>
      <c r="FK155" s="106"/>
      <c r="FL155" s="106"/>
      <c r="FM155" s="106"/>
      <c r="FN155" s="106"/>
      <c r="FO155" s="106"/>
      <c r="FP155" s="106"/>
      <c r="FQ155" s="106"/>
      <c r="FR155" s="106"/>
      <c r="FS155" s="106"/>
      <c r="FT155" s="106"/>
      <c r="FU155" s="106"/>
      <c r="FV155" s="106"/>
      <c r="FW155" s="106"/>
      <c r="FX155" s="106"/>
      <c r="FY155" s="106"/>
      <c r="FZ155" s="106"/>
      <c r="GA155" s="106"/>
      <c r="GB155" s="106"/>
      <c r="GC155" s="106"/>
      <c r="GD155" s="106"/>
      <c r="GE155" s="106"/>
      <c r="GF155" s="106"/>
      <c r="GG155" s="106"/>
      <c r="GH155" s="106"/>
      <c r="GI155" s="106"/>
      <c r="GJ155" s="106"/>
      <c r="GK155" s="106"/>
      <c r="GL155" s="106"/>
      <c r="GM155" s="106"/>
      <c r="GN155" s="106"/>
      <c r="GO155" s="106"/>
      <c r="GP155" s="106"/>
      <c r="GQ155" s="106"/>
      <c r="GR155" s="106"/>
      <c r="GS155" s="106"/>
      <c r="GT155" s="106"/>
      <c r="GU155" s="106"/>
      <c r="GV155" s="106"/>
      <c r="GW155" s="106"/>
      <c r="GX155" s="106"/>
      <c r="GY155" s="106"/>
      <c r="GZ155" s="106"/>
      <c r="HA155" s="106"/>
      <c r="HB155" s="106"/>
      <c r="HC155" s="106"/>
      <c r="HD155" s="106"/>
      <c r="HE155" s="106"/>
      <c r="HF155" s="106"/>
      <c r="HG155" s="106"/>
      <c r="HH155" s="106"/>
      <c r="HI155" s="106"/>
      <c r="HJ155" s="106"/>
      <c r="HK155" s="106"/>
      <c r="HL155" s="106"/>
      <c r="HM155" s="106"/>
      <c r="HN155" s="106"/>
      <c r="HO155" s="106"/>
      <c r="HP155" s="106"/>
      <c r="HQ155" s="106"/>
      <c r="HR155" s="106"/>
      <c r="HS155" s="106"/>
      <c r="HT155" s="106"/>
      <c r="HU155" s="106"/>
      <c r="HV155" s="106"/>
      <c r="HW155" s="106"/>
      <c r="HX155" s="106"/>
      <c r="HY155" s="106"/>
      <c r="HZ155" s="106"/>
    </row>
    <row r="156" spans="1:234" ht="19.5" customHeight="1">
      <c r="A156" s="368" t="s">
        <v>12</v>
      </c>
      <c r="B156" s="369">
        <f>NCS新西兰线!B11</f>
        <v>0</v>
      </c>
      <c r="C156" s="372" t="s">
        <v>1</v>
      </c>
      <c r="D156" s="129" t="s">
        <v>2</v>
      </c>
      <c r="E156" s="129" t="s">
        <v>15</v>
      </c>
      <c r="F156" s="129" t="s">
        <v>4</v>
      </c>
      <c r="G156" s="159" t="str">
        <f>'CSE印巴线 '!G11</f>
        <v>CNSHA</v>
      </c>
      <c r="H156" s="400" t="s">
        <v>6</v>
      </c>
      <c r="I156" s="400"/>
      <c r="J156" s="159" t="str">
        <f>'CSE印巴线 '!J11</f>
        <v>CNSHK</v>
      </c>
      <c r="K156" s="159" t="str">
        <f>'CSE印巴线 '!K11</f>
        <v>SGSIN</v>
      </c>
      <c r="L156" s="159" t="str">
        <f>'CSE印巴线 '!L11</f>
        <v>MYWSP</v>
      </c>
      <c r="M156" s="159" t="str">
        <f>'CSE印巴线 '!G20</f>
        <v>INNSA</v>
      </c>
      <c r="N156" s="159" t="str">
        <f>'CSE印巴线 '!H20</f>
        <v>INMUN</v>
      </c>
      <c r="O156" s="159" t="str">
        <f>'CSE印巴线 '!I20</f>
        <v>PKKHI</v>
      </c>
      <c r="P156" s="159" t="str">
        <f>'CSE印巴线 '!J20</f>
        <v>MYWSP</v>
      </c>
      <c r="Q156" s="159" t="str">
        <f>'CSE印巴线 '!K20</f>
        <v>SGSIN</v>
      </c>
      <c r="R156" s="159" t="str">
        <f>'CSE印巴线 '!L20</f>
        <v>VNHPH</v>
      </c>
    </row>
    <row r="157" spans="1:234" ht="19.5" customHeight="1">
      <c r="A157" s="374"/>
      <c r="B157" s="371"/>
      <c r="C157" s="373" t="s">
        <v>7</v>
      </c>
      <c r="D157" s="146" t="s">
        <v>7</v>
      </c>
      <c r="E157" s="146" t="s">
        <v>7</v>
      </c>
      <c r="F157" s="146">
        <f>NCS新西兰线!F12</f>
        <v>0</v>
      </c>
      <c r="G157" s="159" t="str">
        <f>'CSE印巴线 '!G12</f>
        <v>SHANGHAI</v>
      </c>
      <c r="H157" s="147" t="s">
        <v>24</v>
      </c>
      <c r="I157" s="147" t="s">
        <v>25</v>
      </c>
      <c r="J157" s="159" t="str">
        <f>'CSE印巴线 '!J12</f>
        <v>SHEKOU</v>
      </c>
      <c r="K157" s="159" t="str">
        <f>'CSE印巴线 '!K12</f>
        <v>SINGAPORE</v>
      </c>
      <c r="L157" s="159" t="str">
        <f>'CSE印巴线 '!L12</f>
        <v>PORT KELANG</v>
      </c>
      <c r="M157" s="159" t="str">
        <f>'CSE印巴线 '!G21</f>
        <v>NHAVA SHEVA</v>
      </c>
      <c r="N157" s="159" t="str">
        <f>'CSE印巴线 '!H21</f>
        <v>MUNDRA</v>
      </c>
      <c r="O157" s="159" t="str">
        <f>'CSE印巴线 '!I21</f>
        <v>KARACHI</v>
      </c>
      <c r="P157" s="159" t="str">
        <f>'CSE印巴线 '!J21</f>
        <v>PORT KELANG</v>
      </c>
      <c r="Q157" s="159" t="str">
        <f>'CSE印巴线 '!K21</f>
        <v>SINGAPORE</v>
      </c>
      <c r="R157" s="159" t="str">
        <f>'CSE印巴线 '!L21</f>
        <v>HAIPHONG</v>
      </c>
    </row>
    <row r="158" spans="1:234" ht="19.5" customHeight="1">
      <c r="A158" s="142" t="str">
        <f>'CSE印巴线 '!A13</f>
        <v>INTERASIA AMPLIFY</v>
      </c>
      <c r="B158" s="142">
        <f>'CSE印巴线 '!B13</f>
        <v>0</v>
      </c>
      <c r="C158" s="142">
        <f>'CSE印巴线 '!C13</f>
        <v>0</v>
      </c>
      <c r="D158" s="142" t="str">
        <f>'CSE印巴线 '!D13</f>
        <v>W011</v>
      </c>
      <c r="E158" s="142" t="str">
        <f>'CSE印巴线 '!E13</f>
        <v>VIAM0011W</v>
      </c>
      <c r="F158" s="142" t="str">
        <f>'CSE印巴线 '!F13</f>
        <v>IAL</v>
      </c>
      <c r="G158" s="154">
        <f>'CSE印巴线 '!G13</f>
        <v>45964</v>
      </c>
      <c r="H158" s="153">
        <f>'CSE印巴线 '!H13</f>
        <v>45966</v>
      </c>
      <c r="I158" s="153">
        <f>'CSE印巴线 '!I13</f>
        <v>45967</v>
      </c>
      <c r="J158" s="154">
        <f>'CSE印巴线 '!J13</f>
        <v>45969</v>
      </c>
      <c r="K158" s="154">
        <f>'CSE印巴线 '!K13</f>
        <v>45974</v>
      </c>
      <c r="L158" s="154">
        <f>'CSE印巴线 '!L13</f>
        <v>45975</v>
      </c>
      <c r="M158" s="154">
        <f>'CSE印巴线 '!G22</f>
        <v>45984</v>
      </c>
      <c r="N158" s="154">
        <f>'CSE印巴线 '!H22</f>
        <v>45986</v>
      </c>
      <c r="O158" s="154">
        <f>'CSE印巴线 '!I22</f>
        <v>45987</v>
      </c>
      <c r="P158" s="154">
        <f>'CSE印巴线 '!J22</f>
        <v>45995</v>
      </c>
      <c r="Q158" s="154">
        <f>'CSE印巴线 '!K22</f>
        <v>45997</v>
      </c>
      <c r="R158" s="154">
        <f>'CSE印巴线 '!L22</f>
        <v>46001</v>
      </c>
    </row>
    <row r="159" spans="1:234" ht="19.5" customHeight="1">
      <c r="A159" s="142" t="str">
        <f>'CSE印巴线 '!A14</f>
        <v>EVER SMART</v>
      </c>
      <c r="B159" s="142">
        <f>'CSE印巴线 '!B14</f>
        <v>0</v>
      </c>
      <c r="C159" s="142">
        <f>'CSE印巴线 '!C14</f>
        <v>0</v>
      </c>
      <c r="D159" s="142" t="str">
        <f>'CSE印巴线 '!D14</f>
        <v>139W</v>
      </c>
      <c r="E159" s="142" t="str">
        <f>'CSE印巴线 '!E14</f>
        <v>VESM0139W</v>
      </c>
      <c r="F159" s="142" t="str">
        <f>'CSE印巴线 '!F14</f>
        <v>EMC</v>
      </c>
      <c r="G159" s="154">
        <f>'CSE印巴线 '!G14</f>
        <v>45971</v>
      </c>
      <c r="H159" s="153">
        <f>'CSE印巴线 '!H14</f>
        <v>45973</v>
      </c>
      <c r="I159" s="153">
        <f>'CSE印巴线 '!I14</f>
        <v>45974</v>
      </c>
      <c r="J159" s="154">
        <f>'CSE印巴线 '!J14</f>
        <v>45976</v>
      </c>
      <c r="K159" s="154">
        <f>'CSE印巴线 '!K14</f>
        <v>45981</v>
      </c>
      <c r="L159" s="154">
        <f>'CSE印巴线 '!L14</f>
        <v>45982</v>
      </c>
      <c r="M159" s="154">
        <f>'CSE印巴线 '!G23</f>
        <v>45991</v>
      </c>
      <c r="N159" s="154">
        <f>'CSE印巴线 '!H23</f>
        <v>45993</v>
      </c>
      <c r="O159" s="154">
        <f>'CSE印巴线 '!I23</f>
        <v>45994</v>
      </c>
      <c r="P159" s="154">
        <f>'CSE印巴线 '!J23</f>
        <v>46002</v>
      </c>
      <c r="Q159" s="154">
        <f>'CSE印巴线 '!K23</f>
        <v>46004</v>
      </c>
      <c r="R159" s="154">
        <f>'CSE印巴线 '!L23</f>
        <v>46008</v>
      </c>
    </row>
    <row r="160" spans="1:234" ht="19.5" customHeight="1">
      <c r="A160" s="142" t="str">
        <f>'CSE印巴线 '!A15</f>
        <v>HEMMA BHUM</v>
      </c>
      <c r="B160" s="142">
        <f>'CSE印巴线 '!B15</f>
        <v>0</v>
      </c>
      <c r="C160" s="142">
        <f>'CSE印巴线 '!C15</f>
        <v>0</v>
      </c>
      <c r="D160" s="142" t="str">
        <f>'CSE印巴线 '!D15</f>
        <v>011W</v>
      </c>
      <c r="E160" s="142" t="str">
        <f>'CSE印巴线 '!E15</f>
        <v>VHEM0011W</v>
      </c>
      <c r="F160" s="142" t="str">
        <f>'CSE印巴线 '!F15</f>
        <v>RCL</v>
      </c>
      <c r="G160" s="154">
        <f>'CSE印巴线 '!G15</f>
        <v>45978</v>
      </c>
      <c r="H160" s="153">
        <f>'CSE印巴线 '!H15</f>
        <v>45980</v>
      </c>
      <c r="I160" s="153">
        <f>'CSE印巴线 '!I15</f>
        <v>45981</v>
      </c>
      <c r="J160" s="154">
        <f>'CSE印巴线 '!J15</f>
        <v>45983</v>
      </c>
      <c r="K160" s="154">
        <f>'CSE印巴线 '!K15</f>
        <v>45988</v>
      </c>
      <c r="L160" s="154">
        <f>'CSE印巴线 '!L15</f>
        <v>45989</v>
      </c>
      <c r="M160" s="154">
        <f>'CSE印巴线 '!G24</f>
        <v>45998</v>
      </c>
      <c r="N160" s="154">
        <f>'CSE印巴线 '!H24</f>
        <v>46000</v>
      </c>
      <c r="O160" s="154">
        <f>'CSE印巴线 '!I24</f>
        <v>46001</v>
      </c>
      <c r="P160" s="154">
        <f>'CSE印巴线 '!J24</f>
        <v>46009</v>
      </c>
      <c r="Q160" s="154">
        <f>'CSE印巴线 '!K24</f>
        <v>46011</v>
      </c>
      <c r="R160" s="154">
        <f>'CSE印巴线 '!L24</f>
        <v>46015</v>
      </c>
    </row>
    <row r="161" spans="1:234" ht="19.5" customHeight="1">
      <c r="A161" s="142" t="str">
        <f>'CSE印巴线 '!A16</f>
        <v>KOTA SAHABAT</v>
      </c>
      <c r="B161" s="142">
        <f>'CSE印巴线 '!B16</f>
        <v>0</v>
      </c>
      <c r="C161" s="142" t="str">
        <f>'CSE印巴线 '!C16</f>
        <v>533E</v>
      </c>
      <c r="D161" s="142" t="str">
        <f>'CSE印巴线 '!D16</f>
        <v>534W</v>
      </c>
      <c r="E161" s="142" t="str">
        <f>'CSE印巴线 '!E16</f>
        <v>KSAH0534W</v>
      </c>
      <c r="F161" s="142" t="str">
        <f>'CSE印巴线 '!F16</f>
        <v>PIL</v>
      </c>
      <c r="G161" s="154">
        <f>'CSE印巴线 '!G16</f>
        <v>45985</v>
      </c>
      <c r="H161" s="153">
        <f>'CSE印巴线 '!H16</f>
        <v>45987</v>
      </c>
      <c r="I161" s="153">
        <f>'CSE印巴线 '!I16</f>
        <v>45988</v>
      </c>
      <c r="J161" s="154">
        <f>'CSE印巴线 '!J16</f>
        <v>45990</v>
      </c>
      <c r="K161" s="154">
        <f>'CSE印巴线 '!K16</f>
        <v>45995</v>
      </c>
      <c r="L161" s="154">
        <f>'CSE印巴线 '!L16</f>
        <v>45996</v>
      </c>
      <c r="M161" s="154">
        <f>'CSE印巴线 '!G25</f>
        <v>46005</v>
      </c>
      <c r="N161" s="154">
        <f>'CSE印巴线 '!H25</f>
        <v>46007</v>
      </c>
      <c r="O161" s="154">
        <f>'CSE印巴线 '!I25</f>
        <v>46008</v>
      </c>
      <c r="P161" s="154">
        <f>'CSE印巴线 '!J25</f>
        <v>46016</v>
      </c>
      <c r="Q161" s="154">
        <f>'CSE印巴线 '!K25</f>
        <v>46018</v>
      </c>
      <c r="R161" s="154">
        <f>'CSE印巴线 '!L25</f>
        <v>46022</v>
      </c>
    </row>
    <row r="162" spans="1:234" ht="19.5" customHeight="1">
      <c r="A162" s="142" t="str">
        <f>'CSE印巴线 '!A17</f>
        <v>JIRA BHUM</v>
      </c>
      <c r="B162" s="142">
        <f>'CSE印巴线 '!B17</f>
        <v>0</v>
      </c>
      <c r="C162" s="142">
        <f>'CSE印巴线 '!C17</f>
        <v>0</v>
      </c>
      <c r="D162" s="142" t="str">
        <f>'CSE印巴线 '!D17</f>
        <v>008W</v>
      </c>
      <c r="E162" s="142" t="str">
        <f>'CSE印巴线 '!E17</f>
        <v>VJRM0008W</v>
      </c>
      <c r="F162" s="142" t="str">
        <f>'CSE印巴线 '!F17</f>
        <v>RCL</v>
      </c>
      <c r="G162" s="154">
        <f>'CSE印巴线 '!G17</f>
        <v>45992</v>
      </c>
      <c r="H162" s="153">
        <f>'CSE印巴线 '!H17</f>
        <v>45994</v>
      </c>
      <c r="I162" s="153">
        <f>'CSE印巴线 '!I17</f>
        <v>45995</v>
      </c>
      <c r="J162" s="154">
        <f>'CSE印巴线 '!J17</f>
        <v>45997</v>
      </c>
      <c r="K162" s="154">
        <f>'CSE印巴线 '!K17</f>
        <v>46002</v>
      </c>
      <c r="L162" s="154">
        <f>'CSE印巴线 '!L17</f>
        <v>46003</v>
      </c>
      <c r="M162" s="154">
        <f>'CSE印巴线 '!G26</f>
        <v>46012</v>
      </c>
      <c r="N162" s="154">
        <f>'CSE印巴线 '!H26</f>
        <v>46014</v>
      </c>
      <c r="O162" s="154">
        <f>'CSE印巴线 '!I26</f>
        <v>46015</v>
      </c>
      <c r="P162" s="154">
        <f>'CSE印巴线 '!J26</f>
        <v>46023</v>
      </c>
      <c r="Q162" s="154">
        <f>'CSE印巴线 '!K26</f>
        <v>46025</v>
      </c>
      <c r="R162" s="154">
        <f>'CSE印巴线 '!L26</f>
        <v>46029</v>
      </c>
    </row>
    <row r="163" spans="1:234" ht="19.5" customHeight="1">
      <c r="A163" s="163" t="str">
        <f>'CSE印巴线 '!A27</f>
        <v>REMARK: 代理东南,靠三期码头,截关时间：星期二1800,进场时间星期五1800到星期二1800</v>
      </c>
      <c r="B163" s="163"/>
      <c r="C163" s="163"/>
      <c r="D163" s="163"/>
      <c r="E163" s="163"/>
      <c r="F163" s="163"/>
      <c r="G163" s="163"/>
      <c r="H163" s="163"/>
      <c r="I163" s="163"/>
      <c r="O163" s="106"/>
      <c r="P163" s="106"/>
      <c r="Q163" s="106"/>
    </row>
    <row r="164" spans="1:234" ht="19.5" customHeight="1">
      <c r="A164" s="164">
        <f>'EA3 东非三线'!A159</f>
        <v>0</v>
      </c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06"/>
    </row>
    <row r="165" spans="1:234" s="105" customFormat="1" ht="19.5" customHeight="1" thickBot="1">
      <c r="A165" s="164" t="str">
        <f>KCI印尼线!A9</f>
        <v>PIL 印尼线 （KCI） 2025 年 十 一 月 份 船 期 表</v>
      </c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  <c r="BI165" s="106"/>
      <c r="BJ165" s="106"/>
      <c r="BK165" s="106"/>
      <c r="BL165" s="106"/>
      <c r="BM165" s="106"/>
      <c r="BN165" s="106"/>
      <c r="BO165" s="106"/>
      <c r="BP165" s="106"/>
      <c r="BQ165" s="106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  <c r="EI165" s="106"/>
      <c r="EJ165" s="106"/>
      <c r="EK165" s="106"/>
      <c r="EL165" s="106"/>
      <c r="EM165" s="106"/>
      <c r="EN165" s="106"/>
      <c r="EO165" s="106"/>
      <c r="EP165" s="106"/>
      <c r="EQ165" s="106"/>
      <c r="ER165" s="106"/>
      <c r="ES165" s="106"/>
      <c r="ET165" s="106"/>
      <c r="EU165" s="106"/>
      <c r="EV165" s="106"/>
      <c r="EW165" s="106"/>
      <c r="EX165" s="106"/>
      <c r="EY165" s="106"/>
      <c r="EZ165" s="106"/>
      <c r="FA165" s="106"/>
      <c r="FB165" s="106"/>
      <c r="FC165" s="106"/>
      <c r="FD165" s="106"/>
      <c r="FE165" s="106"/>
      <c r="FF165" s="106"/>
      <c r="FG165" s="106"/>
      <c r="FH165" s="106"/>
      <c r="FI165" s="106"/>
      <c r="FJ165" s="106"/>
      <c r="FK165" s="106"/>
      <c r="FL165" s="106"/>
      <c r="FM165" s="106"/>
      <c r="FN165" s="106"/>
      <c r="FO165" s="106"/>
      <c r="FP165" s="106"/>
      <c r="FQ165" s="106"/>
      <c r="FR165" s="106"/>
      <c r="FS165" s="106"/>
      <c r="FT165" s="106"/>
      <c r="FU165" s="106"/>
      <c r="FV165" s="106"/>
      <c r="FW165" s="106"/>
      <c r="FX165" s="106"/>
      <c r="FY165" s="106"/>
      <c r="FZ165" s="106"/>
      <c r="GA165" s="106"/>
      <c r="GB165" s="106"/>
      <c r="GC165" s="106"/>
      <c r="GD165" s="106"/>
      <c r="GE165" s="106"/>
      <c r="GF165" s="106"/>
      <c r="GG165" s="106"/>
      <c r="GH165" s="106"/>
      <c r="GI165" s="106"/>
      <c r="GJ165" s="106"/>
      <c r="GK165" s="106"/>
      <c r="GL165" s="106"/>
      <c r="GM165" s="106"/>
      <c r="GN165" s="106"/>
      <c r="GO165" s="106"/>
      <c r="GP165" s="106"/>
      <c r="GQ165" s="106"/>
      <c r="GR165" s="106"/>
      <c r="GS165" s="106"/>
      <c r="GT165" s="106"/>
      <c r="GU165" s="106"/>
      <c r="GV165" s="106"/>
      <c r="GW165" s="106"/>
      <c r="GX165" s="106"/>
      <c r="GY165" s="106"/>
      <c r="GZ165" s="106"/>
      <c r="HA165" s="106"/>
      <c r="HB165" s="106"/>
      <c r="HC165" s="106"/>
      <c r="HD165" s="106"/>
      <c r="HE165" s="106"/>
      <c r="HF165" s="106"/>
      <c r="HG165" s="106"/>
      <c r="HH165" s="106"/>
      <c r="HI165" s="106"/>
      <c r="HJ165" s="106"/>
      <c r="HK165" s="106"/>
      <c r="HL165" s="106"/>
      <c r="HM165" s="106"/>
      <c r="HN165" s="106"/>
      <c r="HO165" s="106"/>
      <c r="HP165" s="106"/>
      <c r="HQ165" s="106"/>
      <c r="HR165" s="106"/>
      <c r="HS165" s="106"/>
      <c r="HT165" s="106"/>
      <c r="HU165" s="106"/>
      <c r="HV165" s="106"/>
      <c r="HW165" s="106"/>
      <c r="HX165" s="106"/>
      <c r="HY165" s="106"/>
      <c r="HZ165" s="106"/>
    </row>
    <row r="166" spans="1:234" ht="19.5" customHeight="1">
      <c r="A166" s="368" t="s">
        <v>12</v>
      </c>
      <c r="B166" s="369"/>
      <c r="C166" s="372" t="s">
        <v>1</v>
      </c>
      <c r="D166" s="129" t="s">
        <v>2</v>
      </c>
      <c r="E166" s="129" t="s">
        <v>15</v>
      </c>
      <c r="F166" s="129" t="s">
        <v>4</v>
      </c>
      <c r="G166" s="159" t="s">
        <v>33</v>
      </c>
      <c r="H166" s="406" t="str">
        <f>KCI印尼线!H10</f>
        <v>CNNGB</v>
      </c>
      <c r="I166" s="407"/>
      <c r="J166" s="159" t="str">
        <f>KCI印尼线!J10</f>
        <v>IDJKT</v>
      </c>
      <c r="K166" s="159" t="str">
        <f>KCI印尼线!K10</f>
        <v>IDSRG</v>
      </c>
      <c r="L166" s="159" t="str">
        <f>KCI印尼线!L10</f>
        <v>VNSGN</v>
      </c>
      <c r="M166" s="159" t="str">
        <f>KCI印尼线!M10</f>
        <v>KRPUS</v>
      </c>
      <c r="N166" s="106"/>
      <c r="O166" s="106"/>
      <c r="P166" s="106"/>
      <c r="Q166" s="106"/>
    </row>
    <row r="167" spans="1:234" ht="19.5" customHeight="1" thickBot="1">
      <c r="A167" s="370"/>
      <c r="B167" s="371"/>
      <c r="C167" s="373" t="s">
        <v>7</v>
      </c>
      <c r="D167" s="146" t="s">
        <v>7</v>
      </c>
      <c r="E167" s="146" t="s">
        <v>7</v>
      </c>
      <c r="F167" s="146"/>
      <c r="G167" s="147" t="str">
        <f>KCI印尼线!G11</f>
        <v>SHANGHAI</v>
      </c>
      <c r="H167" s="147" t="str">
        <f>KCI印尼线!H11</f>
        <v>ETA</v>
      </c>
      <c r="I167" s="147" t="str">
        <f>KCI印尼线!I11</f>
        <v>ETD</v>
      </c>
      <c r="J167" s="147" t="str">
        <f>KCI印尼线!J11</f>
        <v>JAKARTA</v>
      </c>
      <c r="K167" s="147" t="str">
        <f>KCI印尼线!K11</f>
        <v>SEMARANG</v>
      </c>
      <c r="L167" s="147" t="str">
        <f>KCI印尼线!L11</f>
        <v>HO CHI MINH</v>
      </c>
      <c r="M167" s="147" t="str">
        <f>KCI印尼线!M11</f>
        <v>PUSAN</v>
      </c>
      <c r="N167" s="106"/>
      <c r="O167" s="106"/>
      <c r="P167" s="106"/>
      <c r="Q167" s="106"/>
    </row>
    <row r="168" spans="1:234" ht="19.5" customHeight="1">
      <c r="A168" s="142" t="str">
        <f>KCI印尼线!A12</f>
        <v>HAIAN WEST</v>
      </c>
      <c r="B168" s="142">
        <f>KCI印尼线!B12</f>
        <v>0</v>
      </c>
      <c r="C168" s="142">
        <f>KCI印尼线!C12</f>
        <v>0</v>
      </c>
      <c r="D168" s="142" t="str">
        <f>KCI印尼线!D12</f>
        <v>5024S</v>
      </c>
      <c r="E168" s="142" t="str">
        <f>KCI印尼线!E12</f>
        <v>VHWT5024S</v>
      </c>
      <c r="F168" s="142" t="str">
        <f>KCI印尼线!F12</f>
        <v>SLS</v>
      </c>
      <c r="G168" s="367">
        <f>KCI印尼线!G12</f>
        <v>45963</v>
      </c>
      <c r="H168" s="153">
        <f>KCI印尼线!H12</f>
        <v>45965</v>
      </c>
      <c r="I168" s="153">
        <f>KCI印尼线!I12</f>
        <v>45966</v>
      </c>
      <c r="J168" s="138">
        <f>KCI印尼线!J12</f>
        <v>45973</v>
      </c>
      <c r="K168" s="138">
        <f>KCI印尼线!K12</f>
        <v>45974</v>
      </c>
      <c r="L168" s="138">
        <f>KCI印尼线!L12</f>
        <v>45978</v>
      </c>
      <c r="M168" s="138">
        <f>KCI印尼线!M12</f>
        <v>45985</v>
      </c>
      <c r="N168" s="106"/>
      <c r="O168" s="106"/>
      <c r="P168" s="106"/>
      <c r="Q168" s="106"/>
    </row>
    <row r="169" spans="1:234" ht="19.5" customHeight="1">
      <c r="A169" s="142" t="str">
        <f>KCI印尼线!A13</f>
        <v>KOTA NASRAT</v>
      </c>
      <c r="B169" s="142">
        <f>CVI越南印度线!B33</f>
        <v>0</v>
      </c>
      <c r="C169" s="142" t="str">
        <f>KCI印尼线!C13</f>
        <v>0204N</v>
      </c>
      <c r="D169" s="142" t="str">
        <f>KCI印尼线!D13</f>
        <v>0205S</v>
      </c>
      <c r="E169" s="142" t="str">
        <f>KCI印尼线!E13</f>
        <v>KNRT0205S</v>
      </c>
      <c r="F169" s="142" t="str">
        <f>KCI印尼线!F13</f>
        <v>PIL</v>
      </c>
      <c r="G169" s="367">
        <f>KCI印尼线!G13</f>
        <v>45970</v>
      </c>
      <c r="H169" s="153">
        <f>KCI印尼线!H13</f>
        <v>45972</v>
      </c>
      <c r="I169" s="153">
        <f>KCI印尼线!I13</f>
        <v>45973</v>
      </c>
      <c r="J169" s="138">
        <f>KCI印尼线!J13</f>
        <v>45980</v>
      </c>
      <c r="K169" s="138">
        <f>KCI印尼线!K13</f>
        <v>45981</v>
      </c>
      <c r="L169" s="138">
        <f>KCI印尼线!L13</f>
        <v>45985</v>
      </c>
      <c r="M169" s="138">
        <f>KCI印尼线!M13</f>
        <v>45992</v>
      </c>
      <c r="N169" s="106"/>
      <c r="O169" s="106"/>
      <c r="P169" s="106"/>
      <c r="Q169" s="106"/>
    </row>
    <row r="170" spans="1:234" ht="19.5" customHeight="1">
      <c r="A170" s="142" t="str">
        <f>KCI印尼线!A14</f>
        <v>CNC PANTHER</v>
      </c>
      <c r="B170" s="142">
        <f>CVI越南印度线!B34</f>
        <v>0</v>
      </c>
      <c r="C170" s="142">
        <f>KCI印尼线!C14</f>
        <v>0</v>
      </c>
      <c r="D170" s="142" t="str">
        <f>KCI印尼线!D14</f>
        <v xml:space="preserve">0K817S
</v>
      </c>
      <c r="E170" s="142" t="str">
        <f>KCI印尼线!E14</f>
        <v>VCNP1001S</v>
      </c>
      <c r="F170" s="142" t="str">
        <f>KCI印尼线!F14</f>
        <v>CNC</v>
      </c>
      <c r="G170" s="367">
        <f>KCI印尼线!G14</f>
        <v>45977</v>
      </c>
      <c r="H170" s="153">
        <f>KCI印尼线!H14</f>
        <v>45979</v>
      </c>
      <c r="I170" s="153">
        <f>KCI印尼线!I14</f>
        <v>45980</v>
      </c>
      <c r="J170" s="138">
        <f>KCI印尼线!J14</f>
        <v>45987</v>
      </c>
      <c r="K170" s="138">
        <f>KCI印尼线!K14</f>
        <v>45988</v>
      </c>
      <c r="L170" s="138">
        <f>KCI印尼线!L14</f>
        <v>45992</v>
      </c>
      <c r="M170" s="138">
        <f>KCI印尼线!M14</f>
        <v>45999</v>
      </c>
      <c r="N170" s="106"/>
      <c r="O170" s="106"/>
      <c r="P170" s="106"/>
      <c r="Q170" s="106"/>
    </row>
    <row r="171" spans="1:234" ht="19.5" customHeight="1">
      <c r="A171" s="142" t="str">
        <f>KCI印尼线!A15</f>
        <v>SKY PRIDE</v>
      </c>
      <c r="B171" s="142">
        <f>CVI越南印度线!B35</f>
        <v>0</v>
      </c>
      <c r="C171" s="142">
        <f>KCI印尼线!C15</f>
        <v>0</v>
      </c>
      <c r="D171" s="142" t="str">
        <f>KCI印尼线!D15</f>
        <v>2503S</v>
      </c>
      <c r="E171" s="142" t="str">
        <f>KCI印尼线!E15</f>
        <v>VSPD2503S</v>
      </c>
      <c r="F171" s="142" t="str">
        <f>KCI印尼线!F15</f>
        <v>CKL</v>
      </c>
      <c r="G171" s="367">
        <f>KCI印尼线!G15</f>
        <v>45984</v>
      </c>
      <c r="H171" s="153">
        <f>KCI印尼线!H15</f>
        <v>45986</v>
      </c>
      <c r="I171" s="153">
        <f>KCI印尼线!I15</f>
        <v>45987</v>
      </c>
      <c r="J171" s="138">
        <f>KCI印尼线!J15</f>
        <v>45994</v>
      </c>
      <c r="K171" s="138">
        <f>KCI印尼线!K15</f>
        <v>45995</v>
      </c>
      <c r="L171" s="138">
        <f>KCI印尼线!L15</f>
        <v>45999</v>
      </c>
      <c r="M171" s="138">
        <f>KCI印尼线!M15</f>
        <v>46006</v>
      </c>
      <c r="N171" s="106"/>
      <c r="O171" s="106"/>
      <c r="P171" s="106"/>
      <c r="Q171" s="106"/>
    </row>
    <row r="172" spans="1:234" ht="19.5" customHeight="1">
      <c r="A172" s="142" t="str">
        <f>KCI印尼线!A16</f>
        <v>HAIAN WEST</v>
      </c>
      <c r="B172" s="142">
        <f>CVI越南印度线!B36</f>
        <v>0</v>
      </c>
      <c r="C172" s="142">
        <f>KCI印尼线!C16</f>
        <v>0</v>
      </c>
      <c r="D172" s="142" t="str">
        <f>KCI印尼线!D16</f>
        <v xml:space="preserve">5025S
</v>
      </c>
      <c r="E172" s="142" t="str">
        <f>KCI印尼线!E16</f>
        <v>VHWT5025S</v>
      </c>
      <c r="F172" s="142"/>
      <c r="G172" s="367">
        <f>KCI印尼线!G16</f>
        <v>45991</v>
      </c>
      <c r="H172" s="153">
        <f>KCI印尼线!H16</f>
        <v>45993</v>
      </c>
      <c r="I172" s="153">
        <f>KCI印尼线!I16</f>
        <v>45994</v>
      </c>
      <c r="J172" s="138">
        <f>KCI印尼线!J16</f>
        <v>46001</v>
      </c>
      <c r="K172" s="138">
        <f>KCI印尼线!K16</f>
        <v>46002</v>
      </c>
      <c r="L172" s="138">
        <f>KCI印尼线!L16</f>
        <v>46006</v>
      </c>
      <c r="M172" s="138">
        <f>KCI印尼线!M16</f>
        <v>46013</v>
      </c>
      <c r="N172" s="106"/>
      <c r="O172" s="106"/>
      <c r="P172" s="106"/>
      <c r="Q172" s="106"/>
    </row>
    <row r="173" spans="1:234" ht="19.5" customHeight="1">
      <c r="A173" s="163" t="str">
        <f>KCI印尼线!A17</f>
        <v>REMARK: 代理外运,挂靠:二期码头,进箱期以码头公示为准。</v>
      </c>
      <c r="B173" s="163"/>
      <c r="C173" s="163"/>
      <c r="D173" s="163"/>
      <c r="E173" s="163"/>
      <c r="F173" s="163"/>
      <c r="G173" s="163"/>
      <c r="H173" s="163"/>
      <c r="I173" s="163"/>
      <c r="O173" s="106"/>
      <c r="P173" s="106"/>
      <c r="Q173" s="106"/>
    </row>
    <row r="174" spans="1:234" ht="19.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06"/>
    </row>
    <row r="175" spans="1:234" s="105" customFormat="1" ht="19.5" customHeight="1" thickBot="1">
      <c r="A175" s="164" t="str">
        <f>NCS新西兰线!D9</f>
        <v>PIL  新 西 兰 线 (NCS) 2025 年 十 一 月 船 期 表</v>
      </c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  <c r="BI175" s="106"/>
      <c r="BJ175" s="106"/>
      <c r="BK175" s="106"/>
      <c r="BL175" s="106"/>
      <c r="BM175" s="106"/>
      <c r="BN175" s="106"/>
      <c r="BO175" s="106"/>
      <c r="BP175" s="106"/>
      <c r="BQ175" s="106"/>
      <c r="BR175" s="106"/>
      <c r="BS175" s="106"/>
      <c r="BT175" s="106"/>
      <c r="BU175" s="106"/>
      <c r="BV175" s="106"/>
      <c r="BW175" s="106"/>
      <c r="BX175" s="106"/>
      <c r="BY175" s="106"/>
      <c r="BZ175" s="106"/>
      <c r="CA175" s="106"/>
      <c r="CB175" s="106"/>
      <c r="CC175" s="106"/>
      <c r="CD175" s="106"/>
      <c r="CE175" s="106"/>
      <c r="CF175" s="106"/>
      <c r="CG175" s="106"/>
      <c r="CH175" s="106"/>
      <c r="CI175" s="106"/>
      <c r="CJ175" s="106"/>
      <c r="CK175" s="106"/>
      <c r="CL175" s="106"/>
      <c r="CM175" s="106"/>
      <c r="CN175" s="106"/>
      <c r="CO175" s="106"/>
      <c r="CP175" s="106"/>
      <c r="CQ175" s="106"/>
      <c r="CR175" s="106"/>
      <c r="CS175" s="106"/>
      <c r="CT175" s="106"/>
      <c r="CU175" s="106"/>
      <c r="CV175" s="106"/>
      <c r="CW175" s="106"/>
      <c r="CX175" s="106"/>
      <c r="CY175" s="106"/>
      <c r="CZ175" s="106"/>
      <c r="DA175" s="106"/>
      <c r="DB175" s="106"/>
      <c r="DC175" s="106"/>
      <c r="DD175" s="106"/>
      <c r="DE175" s="106"/>
      <c r="DF175" s="106"/>
      <c r="DG175" s="106"/>
      <c r="DH175" s="106"/>
      <c r="DI175" s="106"/>
      <c r="DJ175" s="106"/>
      <c r="DK175" s="106"/>
      <c r="DL175" s="106"/>
      <c r="DM175" s="106"/>
      <c r="DN175" s="106"/>
      <c r="DO175" s="106"/>
      <c r="DP175" s="106"/>
      <c r="DQ175" s="106"/>
      <c r="DR175" s="106"/>
      <c r="DS175" s="106"/>
      <c r="DT175" s="106"/>
      <c r="DU175" s="106"/>
      <c r="DV175" s="106"/>
      <c r="DW175" s="106"/>
      <c r="DX175" s="106"/>
      <c r="DY175" s="106"/>
      <c r="DZ175" s="106"/>
      <c r="EA175" s="106"/>
      <c r="EB175" s="106"/>
      <c r="EC175" s="106"/>
      <c r="ED175" s="106"/>
      <c r="EE175" s="106"/>
      <c r="EF175" s="106"/>
      <c r="EG175" s="106"/>
      <c r="EH175" s="106"/>
      <c r="EI175" s="106"/>
      <c r="EJ175" s="106"/>
      <c r="EK175" s="106"/>
      <c r="EL175" s="106"/>
      <c r="EM175" s="106"/>
      <c r="EN175" s="106"/>
      <c r="EO175" s="106"/>
      <c r="EP175" s="106"/>
      <c r="EQ175" s="106"/>
      <c r="ER175" s="106"/>
      <c r="ES175" s="106"/>
      <c r="ET175" s="106"/>
      <c r="EU175" s="106"/>
      <c r="EV175" s="106"/>
      <c r="EW175" s="106"/>
      <c r="EX175" s="106"/>
      <c r="EY175" s="106"/>
      <c r="EZ175" s="106"/>
      <c r="FA175" s="106"/>
      <c r="FB175" s="106"/>
      <c r="FC175" s="106"/>
      <c r="FD175" s="106"/>
      <c r="FE175" s="106"/>
      <c r="FF175" s="106"/>
      <c r="FG175" s="106"/>
      <c r="FH175" s="106"/>
      <c r="FI175" s="106"/>
      <c r="FJ175" s="106"/>
      <c r="FK175" s="106"/>
      <c r="FL175" s="106"/>
      <c r="FM175" s="106"/>
      <c r="FN175" s="106"/>
      <c r="FO175" s="106"/>
      <c r="FP175" s="106"/>
      <c r="FQ175" s="106"/>
      <c r="FR175" s="106"/>
      <c r="FS175" s="106"/>
      <c r="FT175" s="106"/>
      <c r="FU175" s="106"/>
      <c r="FV175" s="106"/>
      <c r="FW175" s="106"/>
      <c r="FX175" s="106"/>
      <c r="FY175" s="106"/>
      <c r="FZ175" s="106"/>
      <c r="GA175" s="106"/>
      <c r="GB175" s="106"/>
      <c r="GC175" s="106"/>
      <c r="GD175" s="106"/>
      <c r="GE175" s="106"/>
      <c r="GF175" s="106"/>
      <c r="GG175" s="106"/>
      <c r="GH175" s="106"/>
      <c r="GI175" s="106"/>
      <c r="GJ175" s="106"/>
      <c r="GK175" s="106"/>
      <c r="GL175" s="106"/>
      <c r="GM175" s="106"/>
      <c r="GN175" s="106"/>
      <c r="GO175" s="106"/>
      <c r="GP175" s="106"/>
      <c r="GQ175" s="106"/>
      <c r="GR175" s="106"/>
      <c r="GS175" s="106"/>
      <c r="GT175" s="106"/>
      <c r="GU175" s="106"/>
      <c r="GV175" s="106"/>
      <c r="GW175" s="106"/>
      <c r="GX175" s="106"/>
      <c r="GY175" s="106"/>
      <c r="GZ175" s="106"/>
      <c r="HA175" s="106"/>
      <c r="HB175" s="106"/>
      <c r="HC175" s="106"/>
      <c r="HD175" s="106"/>
      <c r="HE175" s="106"/>
      <c r="HF175" s="106"/>
      <c r="HG175" s="106"/>
      <c r="HH175" s="106"/>
      <c r="HI175" s="106"/>
      <c r="HJ175" s="106"/>
      <c r="HK175" s="106"/>
      <c r="HL175" s="106"/>
      <c r="HM175" s="106"/>
      <c r="HN175" s="106"/>
      <c r="HO175" s="106"/>
      <c r="HP175" s="106"/>
      <c r="HQ175" s="106"/>
      <c r="HR175" s="106"/>
      <c r="HS175" s="106"/>
      <c r="HT175" s="106"/>
      <c r="HU175" s="106"/>
      <c r="HV175" s="106"/>
      <c r="HW175" s="106"/>
      <c r="HX175" s="106"/>
      <c r="HY175" s="106"/>
      <c r="HZ175" s="106"/>
    </row>
    <row r="176" spans="1:234" ht="19.5" customHeight="1">
      <c r="A176" s="159" t="str">
        <f>NCS新西兰线!A11</f>
        <v>船   名</v>
      </c>
      <c r="B176" s="159">
        <f>NCS新西兰线!B11</f>
        <v>0</v>
      </c>
      <c r="C176" s="159" t="str">
        <f>NCS新西兰线!C11</f>
        <v>进口</v>
      </c>
      <c r="D176" s="159" t="str">
        <f>NCS新西兰线!D11</f>
        <v>出口</v>
      </c>
      <c r="E176" s="159" t="str">
        <f>NCS新西兰线!E11</f>
        <v>提单</v>
      </c>
      <c r="F176" s="159" t="str">
        <f>NCS新西兰线!F11</f>
        <v>船东</v>
      </c>
      <c r="G176" s="159" t="str">
        <f>NCS新西兰线!G11</f>
        <v>CNSHA</v>
      </c>
      <c r="H176" s="404" t="s">
        <v>6</v>
      </c>
      <c r="I176" s="405"/>
      <c r="J176" s="159" t="str">
        <f>NCS新西兰线!J11</f>
        <v>CNSHK</v>
      </c>
      <c r="K176" s="159" t="str">
        <f>NCS新西兰线!K11</f>
        <v>NZAKL</v>
      </c>
      <c r="L176" s="159" t="str">
        <f>NCS新西兰线!L11</f>
        <v>NZLYT</v>
      </c>
      <c r="M176" s="159" t="str">
        <f>NCS新西兰线!M11</f>
        <v>NZWLG</v>
      </c>
      <c r="N176" s="159" t="str">
        <f>NCS新西兰线!N11</f>
        <v>NZNPE</v>
      </c>
      <c r="O176" s="159" t="str">
        <f>NCS新西兰线!O11</f>
        <v>NZTRG</v>
      </c>
      <c r="P176" s="159" t="str">
        <f>NCS新西兰线!P11</f>
        <v>HKHKG</v>
      </c>
      <c r="Q176" s="106"/>
    </row>
    <row r="177" spans="1:17" ht="19.5" customHeight="1">
      <c r="A177" s="159">
        <f>NCS新西兰线!A12</f>
        <v>0</v>
      </c>
      <c r="B177" s="159">
        <f>NCS新西兰线!B12</f>
        <v>0</v>
      </c>
      <c r="C177" s="159" t="str">
        <f>NCS新西兰线!C12</f>
        <v>航次</v>
      </c>
      <c r="D177" s="159" t="str">
        <f>NCS新西兰线!D12</f>
        <v>航次</v>
      </c>
      <c r="E177" s="159" t="str">
        <f>NCS新西兰线!E12</f>
        <v>航次</v>
      </c>
      <c r="F177" s="159">
        <f>NCS新西兰线!F12</f>
        <v>0</v>
      </c>
      <c r="G177" s="147" t="str">
        <f>NCS新西兰线!G12</f>
        <v>SHANGHAI</v>
      </c>
      <c r="H177" s="147" t="s">
        <v>24</v>
      </c>
      <c r="I177" s="147" t="s">
        <v>25</v>
      </c>
      <c r="J177" s="159" t="str">
        <f>NCS新西兰线!J12</f>
        <v>SHEKOU</v>
      </c>
      <c r="K177" s="159" t="str">
        <f>NCS新西兰线!K12</f>
        <v>AUCKLAND</v>
      </c>
      <c r="L177" s="159" t="str">
        <f>NCS新西兰线!L12</f>
        <v>LYTTLETON</v>
      </c>
      <c r="M177" s="159" t="str">
        <f>NCS新西兰线!M12</f>
        <v>WELLINGTON</v>
      </c>
      <c r="N177" s="159" t="str">
        <f>NCS新西兰线!N12</f>
        <v>NAPIER</v>
      </c>
      <c r="O177" s="159" t="str">
        <f>NCS新西兰线!O12</f>
        <v>TARUANGA</v>
      </c>
      <c r="P177" s="159" t="str">
        <f>NCS新西兰线!P12</f>
        <v>HONGKONG</v>
      </c>
      <c r="Q177" s="106"/>
    </row>
    <row r="178" spans="1:17" ht="19.5" customHeight="1">
      <c r="A178" s="142" t="str">
        <f>NCS新西兰线!A13</f>
        <v>ANL OTAGO</v>
      </c>
      <c r="B178" s="142">
        <f>NCS新西兰线!B13</f>
        <v>0</v>
      </c>
      <c r="C178" s="142">
        <f>NCS新西兰线!C13</f>
        <v>0</v>
      </c>
      <c r="D178" s="154" t="str">
        <f>NCS新西兰线!D13</f>
        <v>510S</v>
      </c>
      <c r="E178" s="154" t="str">
        <f>NCS新西兰线!E13</f>
        <v>VAOT0510S</v>
      </c>
      <c r="F178" s="154" t="str">
        <f>NCS新西兰线!F13</f>
        <v>ANL</v>
      </c>
      <c r="G178" s="154">
        <f>NCS新西兰线!G13</f>
        <v>45953</v>
      </c>
      <c r="H178" s="153">
        <f>NCS新西兰线!H13</f>
        <v>45955</v>
      </c>
      <c r="I178" s="153">
        <f>NCS新西兰线!I13</f>
        <v>45955</v>
      </c>
      <c r="J178" s="154">
        <f>NCS新西兰线!J13</f>
        <v>45958</v>
      </c>
      <c r="K178" s="154">
        <f>NCS新西兰线!K13</f>
        <v>45975</v>
      </c>
      <c r="L178" s="154">
        <f>NCS新西兰线!L13</f>
        <v>45979</v>
      </c>
      <c r="M178" s="154">
        <f>NCS新西兰线!M13</f>
        <v>45980</v>
      </c>
      <c r="N178" s="154">
        <f>NCS新西兰线!N13</f>
        <v>45982</v>
      </c>
      <c r="O178" s="154">
        <f>NCS新西兰线!O13</f>
        <v>45984</v>
      </c>
      <c r="P178" s="154">
        <f>NCS新西兰线!P13</f>
        <v>46005</v>
      </c>
      <c r="Q178" s="106"/>
    </row>
    <row r="179" spans="1:17" ht="19.5" customHeight="1">
      <c r="A179" s="139" t="str">
        <f>NCS新西兰线!A14</f>
        <v>CMA CGM FIORDLAND</v>
      </c>
      <c r="B179" s="139">
        <f>NCS新西兰线!B14</f>
        <v>0</v>
      </c>
      <c r="C179" s="142">
        <f>NCS新西兰线!C14</f>
        <v>0</v>
      </c>
      <c r="D179" s="154" t="str">
        <f>NCS新西兰线!D14</f>
        <v>472S</v>
      </c>
      <c r="E179" s="154" t="str">
        <f>NCS新西兰线!E14</f>
        <v>VCFO0472S</v>
      </c>
      <c r="F179" s="154" t="str">
        <f>NCS新西兰线!F14</f>
        <v>ANL</v>
      </c>
      <c r="G179" s="154">
        <f>NCS新西兰线!G14</f>
        <v>45960</v>
      </c>
      <c r="H179" s="133">
        <f>NCS新西兰线!H14</f>
        <v>45962</v>
      </c>
      <c r="I179" s="133">
        <f>NCS新西兰线!I14</f>
        <v>45962</v>
      </c>
      <c r="J179" s="154">
        <f>NCS新西兰线!J14</f>
        <v>45965</v>
      </c>
      <c r="K179" s="154">
        <f>NCS新西兰线!K14</f>
        <v>45982</v>
      </c>
      <c r="L179" s="154">
        <f>NCS新西兰线!L14</f>
        <v>45986</v>
      </c>
      <c r="M179" s="154">
        <f>NCS新西兰线!M14</f>
        <v>45987</v>
      </c>
      <c r="N179" s="154">
        <f>NCS新西兰线!N14</f>
        <v>45989</v>
      </c>
      <c r="O179" s="154">
        <f>NCS新西兰线!O14</f>
        <v>45991</v>
      </c>
      <c r="P179" s="154">
        <f>NCS新西兰线!P14</f>
        <v>46012</v>
      </c>
      <c r="Q179" s="106"/>
    </row>
    <row r="180" spans="1:17" ht="19.5" customHeight="1">
      <c r="A180" s="139" t="str">
        <f>NCS新西兰线!A15</f>
        <v>OOCL BUSAN</v>
      </c>
      <c r="B180" s="139">
        <f>NCS新西兰线!B15</f>
        <v>0</v>
      </c>
      <c r="C180" s="139">
        <f>NCS新西兰线!C15</f>
        <v>0</v>
      </c>
      <c r="D180" s="154" t="str">
        <f>NCS新西兰线!D15</f>
        <v>701S</v>
      </c>
      <c r="E180" s="154" t="str">
        <f>NCS新西兰线!E15</f>
        <v>VOCB0701S</v>
      </c>
      <c r="F180" s="154" t="str">
        <f>NCS新西兰线!F15</f>
        <v>OOL</v>
      </c>
      <c r="G180" s="154">
        <f>NCS新西兰线!G15</f>
        <v>45967</v>
      </c>
      <c r="H180" s="133">
        <f>NCS新西兰线!H15</f>
        <v>45969</v>
      </c>
      <c r="I180" s="133">
        <f>NCS新西兰线!I15</f>
        <v>45969</v>
      </c>
      <c r="J180" s="154">
        <f>NCS新西兰线!J15</f>
        <v>45972</v>
      </c>
      <c r="K180" s="154">
        <f>NCS新西兰线!K15</f>
        <v>45989</v>
      </c>
      <c r="L180" s="154">
        <f>NCS新西兰线!L15</f>
        <v>45993</v>
      </c>
      <c r="M180" s="154">
        <f>NCS新西兰线!M15</f>
        <v>45994</v>
      </c>
      <c r="N180" s="154">
        <f>NCS新西兰线!N15</f>
        <v>45996</v>
      </c>
      <c r="O180" s="154">
        <f>NCS新西兰线!O15</f>
        <v>45998</v>
      </c>
      <c r="P180" s="154">
        <f>NCS新西兰线!P15</f>
        <v>46019</v>
      </c>
      <c r="Q180" s="106"/>
    </row>
    <row r="181" spans="1:17" ht="19.5" customHeight="1">
      <c r="A181" s="139" t="str">
        <f>NCS新西兰线!A16</f>
        <v>KOTA LESTARI</v>
      </c>
      <c r="B181" s="139">
        <f>NCS新西兰线!B16</f>
        <v>0</v>
      </c>
      <c r="C181" s="139" t="str">
        <f>NCS新西兰线!C16</f>
        <v>277N</v>
      </c>
      <c r="D181" s="154" t="str">
        <f>NCS新西兰线!D16</f>
        <v>278S</v>
      </c>
      <c r="E181" s="154" t="str">
        <f>NCS新西兰线!E16</f>
        <v>KLES0278S</v>
      </c>
      <c r="F181" s="154" t="str">
        <f>NCS新西兰线!F16</f>
        <v>PIL</v>
      </c>
      <c r="G181" s="154">
        <f>NCS新西兰线!G16</f>
        <v>45974</v>
      </c>
      <c r="H181" s="133">
        <f>NCS新西兰线!H16</f>
        <v>45976</v>
      </c>
      <c r="I181" s="133">
        <f>NCS新西兰线!I16</f>
        <v>45976</v>
      </c>
      <c r="J181" s="154">
        <f>NCS新西兰线!J16</f>
        <v>45979</v>
      </c>
      <c r="K181" s="154">
        <f>NCS新西兰线!K16</f>
        <v>45996</v>
      </c>
      <c r="L181" s="154">
        <f>NCS新西兰线!L16</f>
        <v>46000</v>
      </c>
      <c r="M181" s="154">
        <f>NCS新西兰线!M16</f>
        <v>46001</v>
      </c>
      <c r="N181" s="154">
        <f>NCS新西兰线!N16</f>
        <v>46003</v>
      </c>
      <c r="O181" s="154">
        <f>NCS新西兰线!O16</f>
        <v>46005</v>
      </c>
      <c r="P181" s="154">
        <f>NCS新西兰线!P16</f>
        <v>46026</v>
      </c>
      <c r="Q181" s="106"/>
    </row>
    <row r="182" spans="1:17" ht="19.5" customHeight="1">
      <c r="A182" s="139" t="str">
        <f>NCS新西兰线!A17</f>
        <v>CMA CGM PERTH</v>
      </c>
      <c r="B182" s="139">
        <f>NCS新西兰线!B17</f>
        <v>0</v>
      </c>
      <c r="C182" s="139">
        <f>NCS新西兰线!C17</f>
        <v>0</v>
      </c>
      <c r="D182" s="154" t="str">
        <f>NCS新西兰线!D17</f>
        <v>474S</v>
      </c>
      <c r="E182" s="154" t="str">
        <f>NCS新西兰线!E17</f>
        <v>VCPE0474S</v>
      </c>
      <c r="F182" s="154" t="str">
        <f>NCS新西兰线!F17</f>
        <v>ANL</v>
      </c>
      <c r="G182" s="154">
        <f>NCS新西兰线!G17</f>
        <v>45981</v>
      </c>
      <c r="H182" s="133">
        <f>NCS新西兰线!H17</f>
        <v>45983</v>
      </c>
      <c r="I182" s="133">
        <f>NCS新西兰线!I17</f>
        <v>45983</v>
      </c>
      <c r="J182" s="154">
        <f>NCS新西兰线!J17</f>
        <v>45986</v>
      </c>
      <c r="K182" s="154">
        <f>NCS新西兰线!K17</f>
        <v>46003</v>
      </c>
      <c r="L182" s="154">
        <f>NCS新西兰线!L17</f>
        <v>46007</v>
      </c>
      <c r="M182" s="154">
        <f>NCS新西兰线!M17</f>
        <v>46008</v>
      </c>
      <c r="N182" s="154">
        <f>NCS新西兰线!N17</f>
        <v>46010</v>
      </c>
      <c r="O182" s="154">
        <f>NCS新西兰线!O17</f>
        <v>46012</v>
      </c>
      <c r="P182" s="154">
        <f>NCS新西兰线!P17</f>
        <v>46033</v>
      </c>
      <c r="Q182" s="106"/>
    </row>
    <row r="183" spans="1:17" ht="19.5" customHeight="1">
      <c r="A183" s="321" t="str">
        <f>NCS新西兰线!A27</f>
        <v>REMARK: 代理:舟山兴港,进箱和靠泊码头均为甬舟码头,截单时间: 周三24:00,进场时间周六24:00-----周三24:00</v>
      </c>
      <c r="B183" s="163"/>
      <c r="C183" s="163"/>
      <c r="D183" s="163"/>
      <c r="E183" s="163"/>
      <c r="F183" s="163"/>
      <c r="G183" s="163"/>
      <c r="H183" s="163"/>
      <c r="I183" s="163"/>
      <c r="P183" s="106"/>
      <c r="Q183" s="106"/>
    </row>
  </sheetData>
  <mergeCells count="18">
    <mergeCell ref="H106:I106"/>
    <mergeCell ref="H96:I96"/>
    <mergeCell ref="H176:I176"/>
    <mergeCell ref="H116:I116"/>
    <mergeCell ref="H156:I156"/>
    <mergeCell ref="G126:H126"/>
    <mergeCell ref="H146:I146"/>
    <mergeCell ref="G136:H136"/>
    <mergeCell ref="H166:I166"/>
    <mergeCell ref="H66:I66"/>
    <mergeCell ref="H86:I86"/>
    <mergeCell ref="H5:I5"/>
    <mergeCell ref="H15:I15"/>
    <mergeCell ref="H35:I35"/>
    <mergeCell ref="H25:I25"/>
    <mergeCell ref="H56:I56"/>
    <mergeCell ref="H76:I76"/>
    <mergeCell ref="H46:I46"/>
  </mergeCells>
  <phoneticPr fontId="3" type="noConversion"/>
  <pageMargins left="0.47244094488188981" right="0" top="0.35433070866141736" bottom="0" header="0" footer="0"/>
  <pageSetup paperSize="9" scale="29" fitToHeight="0" pageOrder="overThenDown" orientation="landscape" r:id="rId1"/>
  <headerFooter alignWithMargins="0">
    <oddFooter>&amp;C&amp;"宋体,Regular"第&amp;"Arial,Regular"&amp;P&amp;"宋体,Regular"页&amp;"Arial,Regular"/&amp;"宋体,Regular"共&amp;"Arial,Regular"&amp;N&amp;"宋体,Regular"页</oddFooter>
  </headerFooter>
  <rowBreaks count="1" manualBreakCount="1">
    <brk id="74" max="23" man="1"/>
  </rowBreaks>
  <ignoredErrors>
    <ignoredError xmlns:x16r3="http://schemas.microsoft.com/office/spreadsheetml/2018/08/main" sqref="B68:C72" x16r3:misleadingForma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O27"/>
  <sheetViews>
    <sheetView topLeftCell="A8" workbookViewId="0">
      <selection activeCell="G13" sqref="G13"/>
    </sheetView>
  </sheetViews>
  <sheetFormatPr defaultColWidth="9.109375" defaultRowHeight="13.2"/>
  <cols>
    <col min="1" max="1" width="38.44140625" style="21" customWidth="1"/>
    <col min="2" max="2" width="22.44140625" style="21" customWidth="1"/>
    <col min="3" max="3" width="15.44140625" style="21" customWidth="1"/>
    <col min="4" max="4" width="14.88671875" style="21" customWidth="1"/>
    <col min="5" max="5" width="20" style="21" customWidth="1"/>
    <col min="6" max="6" width="8.44140625" style="21" bestFit="1" customWidth="1"/>
    <col min="7" max="8" width="21.44140625" style="21" customWidth="1"/>
    <col min="9" max="9" width="21.44140625" style="22" customWidth="1"/>
    <col min="10" max="13" width="21.44140625" style="21" customWidth="1"/>
    <col min="14" max="14" width="17.44140625" style="21" customWidth="1"/>
    <col min="15" max="15" width="16.44140625" style="21" bestFit="1" customWidth="1"/>
    <col min="16" max="16384" width="9.109375" style="21"/>
  </cols>
  <sheetData>
    <row r="7" spans="1:15" ht="32.85" customHeight="1"/>
    <row r="8" spans="1:15" ht="15" customHeight="1"/>
    <row r="9" spans="1:15" ht="31.95" customHeight="1">
      <c r="A9" s="412" t="s">
        <v>275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</row>
    <row r="10" spans="1:15" ht="14.85" customHeight="1">
      <c r="L10" s="23"/>
    </row>
    <row r="11" spans="1:15" s="24" customFormat="1" ht="29.4" customHeight="1">
      <c r="A11" s="413" t="s">
        <v>12</v>
      </c>
      <c r="B11" s="413"/>
      <c r="C11" s="274" t="s">
        <v>1</v>
      </c>
      <c r="D11" s="274" t="s">
        <v>2</v>
      </c>
      <c r="E11" s="274" t="s">
        <v>15</v>
      </c>
      <c r="F11" s="414" t="s">
        <v>16</v>
      </c>
      <c r="G11" s="275" t="s">
        <v>5</v>
      </c>
      <c r="H11" s="415" t="s">
        <v>6</v>
      </c>
      <c r="I11" s="416"/>
      <c r="J11" s="276" t="s">
        <v>109</v>
      </c>
      <c r="K11" s="275" t="s">
        <v>276</v>
      </c>
      <c r="L11" s="275" t="s">
        <v>236</v>
      </c>
      <c r="M11" s="275" t="s">
        <v>277</v>
      </c>
      <c r="N11" s="275"/>
      <c r="O11" s="275"/>
    </row>
    <row r="12" spans="1:15" s="24" customFormat="1" ht="29.4" customHeight="1">
      <c r="A12" s="413"/>
      <c r="B12" s="413"/>
      <c r="C12" s="274" t="s">
        <v>7</v>
      </c>
      <c r="D12" s="274" t="s">
        <v>7</v>
      </c>
      <c r="E12" s="274" t="s">
        <v>7</v>
      </c>
      <c r="F12" s="414"/>
      <c r="G12" s="277" t="s">
        <v>17</v>
      </c>
      <c r="H12" s="275" t="s">
        <v>8</v>
      </c>
      <c r="I12" s="275" t="s">
        <v>9</v>
      </c>
      <c r="J12" s="278" t="s">
        <v>112</v>
      </c>
      <c r="K12" s="278" t="s">
        <v>77</v>
      </c>
      <c r="L12" s="278" t="s">
        <v>238</v>
      </c>
      <c r="M12" s="278" t="s">
        <v>278</v>
      </c>
      <c r="N12" s="275"/>
      <c r="O12" s="275"/>
    </row>
    <row r="13" spans="1:15" s="25" customFormat="1" ht="30.9" customHeight="1">
      <c r="A13" s="313" t="s">
        <v>279</v>
      </c>
      <c r="B13" s="279"/>
      <c r="C13" s="376" t="s">
        <v>280</v>
      </c>
      <c r="D13" s="170" t="s">
        <v>223</v>
      </c>
      <c r="E13" s="341" t="s">
        <v>281</v>
      </c>
      <c r="F13" s="314" t="s">
        <v>60</v>
      </c>
      <c r="G13" s="280">
        <v>45960</v>
      </c>
      <c r="H13" s="280">
        <v>45962</v>
      </c>
      <c r="I13" s="280">
        <v>45962</v>
      </c>
      <c r="J13" s="280">
        <v>45965</v>
      </c>
      <c r="K13" s="280">
        <v>45970</v>
      </c>
      <c r="L13" s="280">
        <v>45971</v>
      </c>
      <c r="M13" s="280">
        <v>45983</v>
      </c>
      <c r="N13" s="287"/>
      <c r="O13" s="287"/>
    </row>
    <row r="14" spans="1:15" s="25" customFormat="1" ht="27.6" customHeight="1">
      <c r="A14" s="313" t="s">
        <v>282</v>
      </c>
      <c r="B14" s="279"/>
      <c r="C14" s="170"/>
      <c r="D14" s="170" t="s">
        <v>226</v>
      </c>
      <c r="E14" s="341" t="s">
        <v>283</v>
      </c>
      <c r="F14" s="314" t="s">
        <v>193</v>
      </c>
      <c r="G14" s="280">
        <f t="shared" ref="G14:K17" si="0">G13+7</f>
        <v>45967</v>
      </c>
      <c r="H14" s="280">
        <f t="shared" si="0"/>
        <v>45969</v>
      </c>
      <c r="I14" s="280">
        <f t="shared" si="0"/>
        <v>45969</v>
      </c>
      <c r="J14" s="280">
        <f t="shared" si="0"/>
        <v>45972</v>
      </c>
      <c r="K14" s="280">
        <f t="shared" si="0"/>
        <v>45977</v>
      </c>
      <c r="L14" s="280">
        <f t="shared" ref="L14:M17" si="1">L13+7</f>
        <v>45978</v>
      </c>
      <c r="M14" s="280">
        <f t="shared" si="1"/>
        <v>45990</v>
      </c>
      <c r="N14" s="287"/>
      <c r="O14" s="287"/>
    </row>
    <row r="15" spans="1:15" s="25" customFormat="1" ht="30.9" customHeight="1">
      <c r="A15" s="313" t="s">
        <v>161</v>
      </c>
      <c r="B15" s="279"/>
      <c r="C15" s="170" t="s">
        <v>284</v>
      </c>
      <c r="D15" s="170" t="s">
        <v>229</v>
      </c>
      <c r="E15" s="341" t="s">
        <v>285</v>
      </c>
      <c r="F15" s="314" t="s">
        <v>60</v>
      </c>
      <c r="G15" s="280">
        <f>G14+7</f>
        <v>45974</v>
      </c>
      <c r="H15" s="280">
        <f t="shared" si="0"/>
        <v>45976</v>
      </c>
      <c r="I15" s="280">
        <f t="shared" si="0"/>
        <v>45976</v>
      </c>
      <c r="J15" s="280">
        <f t="shared" si="0"/>
        <v>45979</v>
      </c>
      <c r="K15" s="280">
        <f t="shared" si="0"/>
        <v>45984</v>
      </c>
      <c r="L15" s="280">
        <f t="shared" si="1"/>
        <v>45985</v>
      </c>
      <c r="M15" s="280">
        <f t="shared" si="1"/>
        <v>45997</v>
      </c>
      <c r="N15" s="287"/>
      <c r="O15" s="287"/>
    </row>
    <row r="16" spans="1:15" s="25" customFormat="1" ht="30.9" customHeight="1">
      <c r="A16" s="313" t="s">
        <v>286</v>
      </c>
      <c r="B16" s="279"/>
      <c r="C16" s="170"/>
      <c r="D16" s="170" t="s">
        <v>234</v>
      </c>
      <c r="E16" s="341" t="s">
        <v>287</v>
      </c>
      <c r="F16" s="314" t="s">
        <v>197</v>
      </c>
      <c r="G16" s="280">
        <f t="shared" si="0"/>
        <v>45981</v>
      </c>
      <c r="H16" s="280">
        <f t="shared" si="0"/>
        <v>45983</v>
      </c>
      <c r="I16" s="280">
        <f t="shared" si="0"/>
        <v>45983</v>
      </c>
      <c r="J16" s="280">
        <f t="shared" si="0"/>
        <v>45986</v>
      </c>
      <c r="K16" s="280">
        <f t="shared" si="0"/>
        <v>45991</v>
      </c>
      <c r="L16" s="280">
        <f t="shared" si="1"/>
        <v>45992</v>
      </c>
      <c r="M16" s="280">
        <f t="shared" si="1"/>
        <v>46004</v>
      </c>
      <c r="N16" s="287"/>
      <c r="O16" s="287"/>
    </row>
    <row r="17" spans="1:15" s="25" customFormat="1" ht="30.9" customHeight="1">
      <c r="A17" s="313" t="s">
        <v>288</v>
      </c>
      <c r="B17" s="279"/>
      <c r="C17" s="170"/>
      <c r="D17" s="170" t="s">
        <v>289</v>
      </c>
      <c r="E17" s="341" t="s">
        <v>290</v>
      </c>
      <c r="F17" s="314" t="s">
        <v>231</v>
      </c>
      <c r="G17" s="280">
        <f t="shared" si="0"/>
        <v>45988</v>
      </c>
      <c r="H17" s="280">
        <f t="shared" si="0"/>
        <v>45990</v>
      </c>
      <c r="I17" s="280">
        <f t="shared" si="0"/>
        <v>45990</v>
      </c>
      <c r="J17" s="280">
        <f t="shared" si="0"/>
        <v>45993</v>
      </c>
      <c r="K17" s="280">
        <f t="shared" si="0"/>
        <v>45998</v>
      </c>
      <c r="L17" s="280">
        <f t="shared" si="1"/>
        <v>45999</v>
      </c>
      <c r="M17" s="280">
        <f t="shared" si="1"/>
        <v>46011</v>
      </c>
      <c r="N17" s="287"/>
      <c r="O17" s="287"/>
    </row>
    <row r="18" spans="1:15" s="25" customFormat="1" ht="30.9" customHeight="1">
      <c r="A18" s="281"/>
      <c r="B18" s="282"/>
      <c r="C18" s="283"/>
      <c r="D18" s="284"/>
      <c r="E18" s="103"/>
      <c r="F18" s="103"/>
      <c r="G18" s="101"/>
      <c r="H18" s="101"/>
      <c r="I18" s="101"/>
      <c r="J18" s="101"/>
      <c r="K18" s="101"/>
      <c r="L18" s="101"/>
      <c r="M18" s="101"/>
    </row>
    <row r="19" spans="1:15" s="25" customFormat="1" ht="29.4" customHeight="1">
      <c r="A19" s="413" t="s">
        <v>155</v>
      </c>
      <c r="B19" s="417"/>
      <c r="C19" s="274" t="s">
        <v>1</v>
      </c>
      <c r="D19" s="274" t="s">
        <v>2</v>
      </c>
      <c r="E19" s="274" t="s">
        <v>15</v>
      </c>
      <c r="F19" s="414" t="s">
        <v>16</v>
      </c>
      <c r="G19" s="275"/>
      <c r="H19" s="275"/>
      <c r="I19" s="275"/>
      <c r="J19" s="275"/>
      <c r="K19" s="275"/>
      <c r="L19" s="275"/>
      <c r="M19" s="275"/>
      <c r="O19" s="26"/>
    </row>
    <row r="20" spans="1:15" s="25" customFormat="1" ht="29.4" customHeight="1">
      <c r="A20" s="417"/>
      <c r="B20" s="417"/>
      <c r="C20" s="274" t="s">
        <v>7</v>
      </c>
      <c r="D20" s="274" t="s">
        <v>7</v>
      </c>
      <c r="E20" s="274" t="s">
        <v>7</v>
      </c>
      <c r="F20" s="418"/>
      <c r="G20" s="287"/>
      <c r="H20" s="278"/>
      <c r="I20" s="278"/>
      <c r="J20" s="275"/>
      <c r="K20" s="278"/>
      <c r="L20" s="278"/>
      <c r="M20" s="275"/>
      <c r="O20" s="27"/>
    </row>
    <row r="21" spans="1:15" s="25" customFormat="1" ht="30.9" customHeight="1">
      <c r="A21" s="279" t="str">
        <f t="shared" ref="A21:F25" si="2">A13</f>
        <v>KOTA MEGAH</v>
      </c>
      <c r="B21" s="285">
        <f t="shared" si="2"/>
        <v>0</v>
      </c>
      <c r="C21" s="286" t="str">
        <f t="shared" si="2"/>
        <v>543E</v>
      </c>
      <c r="D21" s="286" t="str">
        <f t="shared" si="2"/>
        <v>544W</v>
      </c>
      <c r="E21" s="286" t="str">
        <f t="shared" si="2"/>
        <v>KMEG0544W</v>
      </c>
      <c r="F21" s="286" t="str">
        <f t="shared" si="2"/>
        <v>PIL</v>
      </c>
      <c r="G21" s="287"/>
      <c r="H21" s="278"/>
      <c r="I21" s="280"/>
      <c r="J21" s="280"/>
      <c r="K21" s="280"/>
      <c r="L21" s="287"/>
      <c r="M21" s="280"/>
      <c r="O21" s="26"/>
    </row>
    <row r="22" spans="1:15" s="25" customFormat="1" ht="30.9" customHeight="1">
      <c r="A22" s="279" t="str">
        <f t="shared" si="2"/>
        <v>GSL CHLOE</v>
      </c>
      <c r="B22" s="285">
        <f t="shared" si="2"/>
        <v>0</v>
      </c>
      <c r="C22" s="286">
        <f t="shared" si="2"/>
        <v>0</v>
      </c>
      <c r="D22" s="286" t="str">
        <f t="shared" si="2"/>
        <v>545W</v>
      </c>
      <c r="E22" s="286" t="str">
        <f t="shared" si="2"/>
        <v>VCLO0545W</v>
      </c>
      <c r="F22" s="286" t="str">
        <f t="shared" si="2"/>
        <v>ONE</v>
      </c>
      <c r="G22" s="287"/>
      <c r="H22" s="278"/>
      <c r="I22" s="280"/>
      <c r="J22" s="280"/>
      <c r="K22" s="280"/>
      <c r="L22" s="287"/>
      <c r="M22" s="280"/>
      <c r="O22" s="28"/>
    </row>
    <row r="23" spans="1:15" s="25" customFormat="1" ht="30.9" customHeight="1">
      <c r="A23" s="279" t="str">
        <f t="shared" si="2"/>
        <v>KOTA MAKMUR</v>
      </c>
      <c r="B23" s="285">
        <f t="shared" si="2"/>
        <v>0</v>
      </c>
      <c r="C23" s="286" t="str">
        <f t="shared" si="2"/>
        <v>545E</v>
      </c>
      <c r="D23" s="286" t="str">
        <f t="shared" si="2"/>
        <v>546W</v>
      </c>
      <c r="E23" s="286" t="str">
        <f t="shared" si="2"/>
        <v>KMAK0546W</v>
      </c>
      <c r="F23" s="286" t="str">
        <f t="shared" si="2"/>
        <v>PIL</v>
      </c>
      <c r="G23" s="287"/>
      <c r="H23" s="278"/>
      <c r="I23" s="280"/>
      <c r="J23" s="280"/>
      <c r="K23" s="280"/>
      <c r="L23" s="287"/>
      <c r="M23" s="280"/>
      <c r="O23" s="28"/>
    </row>
    <row r="24" spans="1:15" s="25" customFormat="1" ht="30.9" customHeight="1">
      <c r="A24" s="279" t="str">
        <f t="shared" si="2"/>
        <v>GSL VALERIE</v>
      </c>
      <c r="B24" s="285">
        <f t="shared" si="2"/>
        <v>0</v>
      </c>
      <c r="C24" s="286">
        <f t="shared" si="2"/>
        <v>0</v>
      </c>
      <c r="D24" s="286" t="str">
        <f t="shared" si="2"/>
        <v>547W</v>
      </c>
      <c r="E24" s="286" t="str">
        <f>E16</f>
        <v>VGVE0547W</v>
      </c>
      <c r="F24" s="286" t="str">
        <f t="shared" si="2"/>
        <v>GSL</v>
      </c>
      <c r="G24" s="287"/>
      <c r="H24" s="278"/>
      <c r="I24" s="280"/>
      <c r="J24" s="280"/>
      <c r="K24" s="280"/>
      <c r="L24" s="287"/>
      <c r="M24" s="280"/>
      <c r="O24" s="28"/>
    </row>
    <row r="25" spans="1:15" s="25" customFormat="1" ht="30.9" customHeight="1">
      <c r="A25" s="279" t="str">
        <f t="shared" si="2"/>
        <v>MONA LISA</v>
      </c>
      <c r="B25" s="285">
        <f t="shared" si="2"/>
        <v>0</v>
      </c>
      <c r="C25" s="286">
        <f t="shared" si="2"/>
        <v>0</v>
      </c>
      <c r="D25" s="286" t="str">
        <f t="shared" si="2"/>
        <v>548W</v>
      </c>
      <c r="E25" s="286" t="str">
        <f t="shared" si="2"/>
        <v>VMLS0548W</v>
      </c>
      <c r="F25" s="286" t="str">
        <f t="shared" si="2"/>
        <v>HLC</v>
      </c>
      <c r="G25" s="287"/>
      <c r="H25" s="278"/>
      <c r="I25" s="280"/>
      <c r="J25" s="280"/>
      <c r="K25" s="280"/>
      <c r="L25" s="287"/>
      <c r="M25" s="280"/>
      <c r="O25" s="28"/>
    </row>
    <row r="26" spans="1:15" ht="29.4" customHeight="1">
      <c r="A26" s="29" t="s">
        <v>291</v>
      </c>
      <c r="B26" s="30"/>
      <c r="C26" s="30"/>
      <c r="H26" s="31"/>
      <c r="K26" s="32"/>
    </row>
    <row r="27" spans="1:15" ht="22.2">
      <c r="A27" s="29"/>
    </row>
  </sheetData>
  <mergeCells count="6">
    <mergeCell ref="A19:B20"/>
    <mergeCell ref="F19:F20"/>
    <mergeCell ref="A9:O9"/>
    <mergeCell ref="A11:B12"/>
    <mergeCell ref="F11:F12"/>
    <mergeCell ref="H11:I11"/>
  </mergeCells>
  <phoneticPr fontId="34" type="noConversion"/>
  <conditionalFormatting sqref="C17">
    <cfRule type="cellIs" dxfId="135" priority="3" stopIfTrue="1" operator="lessThan">
      <formula>#REF!</formula>
    </cfRule>
    <cfRule type="cellIs" dxfId="134" priority="4" stopIfTrue="1" operator="equal">
      <formula>#REF!</formula>
    </cfRule>
  </conditionalFormatting>
  <conditionalFormatting sqref="C13:D16">
    <cfRule type="cellIs" dxfId="133" priority="1" stopIfTrue="1" operator="lessThan">
      <formula>#REF!</formula>
    </cfRule>
    <cfRule type="cellIs" dxfId="132" priority="2" stopIfTrue="1" operator="equal">
      <formula>#REF!</formula>
    </cfRule>
  </conditionalFormatting>
  <conditionalFormatting sqref="D17:D18">
    <cfRule type="cellIs" dxfId="131" priority="5" stopIfTrue="1" operator="lessThan">
      <formula>#REF!</formula>
    </cfRule>
    <cfRule type="cellIs" dxfId="130" priority="6" stopIfTrue="1" operator="equal">
      <formula>#REF!</formula>
    </cfRule>
  </conditionalFormatting>
  <conditionalFormatting sqref="H20:I20 K20:L20 H21:H25">
    <cfRule type="cellIs" dxfId="129" priority="23" stopIfTrue="1" operator="lessThan">
      <formula>#REF!</formula>
    </cfRule>
    <cfRule type="cellIs" dxfId="128" priority="24" stopIfTrue="1" operator="equal">
      <formula>#REF!</formula>
    </cfRule>
  </conditionalFormatting>
  <conditionalFormatting sqref="J12:M12">
    <cfRule type="cellIs" dxfId="127" priority="27" stopIfTrue="1" operator="lessThan">
      <formula>#REF!</formula>
    </cfRule>
    <cfRule type="cellIs" dxfId="126" priority="28" stopIfTrue="1" operator="equal">
      <formula>#REF!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R27"/>
  <sheetViews>
    <sheetView topLeftCell="A4" zoomScale="75" workbookViewId="0">
      <selection activeCell="G13" sqref="G13"/>
    </sheetView>
  </sheetViews>
  <sheetFormatPr defaultColWidth="8.88671875" defaultRowHeight="13.2"/>
  <cols>
    <col min="1" max="1" width="35.44140625" customWidth="1"/>
    <col min="2" max="2" width="19.44140625" customWidth="1"/>
    <col min="3" max="3" width="16.44140625" customWidth="1"/>
    <col min="4" max="4" width="27.44140625" customWidth="1"/>
    <col min="5" max="5" width="19.44140625" customWidth="1"/>
    <col min="6" max="6" width="11.44140625" customWidth="1"/>
    <col min="7" max="7" width="21.44140625" customWidth="1"/>
    <col min="8" max="8" width="22" style="59" customWidth="1"/>
    <col min="9" max="9" width="20.44140625" style="59" customWidth="1"/>
    <col min="10" max="11" width="24.44140625" customWidth="1"/>
    <col min="12" max="12" width="25.44140625" customWidth="1"/>
    <col min="13" max="13" width="23.44140625" customWidth="1"/>
    <col min="14" max="14" width="22.88671875" customWidth="1"/>
    <col min="15" max="15" width="17" customWidth="1"/>
    <col min="16" max="16" width="17.109375" customWidth="1"/>
    <col min="17" max="17" width="18.44140625" customWidth="1"/>
  </cols>
  <sheetData>
    <row r="7" spans="1:15" ht="30" customHeight="1"/>
    <row r="8" spans="1:15" ht="12" customHeight="1"/>
    <row r="9" spans="1:15" ht="30" customHeight="1">
      <c r="A9" s="435" t="s">
        <v>292</v>
      </c>
      <c r="B9" s="435"/>
      <c r="C9" s="435"/>
      <c r="D9" s="435"/>
      <c r="E9" s="435"/>
      <c r="F9" s="435"/>
      <c r="G9" s="435"/>
      <c r="H9" s="435"/>
      <c r="I9" s="435"/>
      <c r="J9" s="435"/>
    </row>
    <row r="10" spans="1:15" ht="30" customHeight="1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N10" s="61"/>
    </row>
    <row r="11" spans="1:15" s="302" customFormat="1" ht="35.700000000000003" customHeight="1">
      <c r="A11" s="433" t="s">
        <v>12</v>
      </c>
      <c r="B11" s="433"/>
      <c r="C11" s="239" t="s">
        <v>293</v>
      </c>
      <c r="D11" s="230" t="s">
        <v>294</v>
      </c>
      <c r="E11" s="239" t="s">
        <v>15</v>
      </c>
      <c r="F11" s="434" t="s">
        <v>16</v>
      </c>
      <c r="G11" s="240" t="s">
        <v>295</v>
      </c>
      <c r="H11" s="436" t="s">
        <v>296</v>
      </c>
      <c r="I11" s="436"/>
      <c r="J11" s="240" t="s">
        <v>297</v>
      </c>
      <c r="K11" s="240" t="s">
        <v>159</v>
      </c>
      <c r="L11" s="240" t="s">
        <v>298</v>
      </c>
      <c r="M11" s="61"/>
      <c r="N11" s="60"/>
      <c r="O11" s="60"/>
    </row>
    <row r="12" spans="1:15" s="302" customFormat="1" ht="29.4" customHeight="1">
      <c r="A12" s="433"/>
      <c r="B12" s="433"/>
      <c r="C12" s="239" t="s">
        <v>7</v>
      </c>
      <c r="D12" s="230" t="s">
        <v>7</v>
      </c>
      <c r="E12" s="239" t="s">
        <v>7</v>
      </c>
      <c r="F12" s="434"/>
      <c r="G12" s="242" t="s">
        <v>47</v>
      </c>
      <c r="H12" s="241" t="s">
        <v>22</v>
      </c>
      <c r="I12" s="241" t="s">
        <v>23</v>
      </c>
      <c r="J12" s="243" t="s">
        <v>299</v>
      </c>
      <c r="K12" s="244" t="s">
        <v>77</v>
      </c>
      <c r="L12" s="244" t="s">
        <v>300</v>
      </c>
      <c r="M12" s="61"/>
    </row>
    <row r="13" spans="1:15" s="61" customFormat="1" ht="30.9" customHeight="1">
      <c r="A13" s="247" t="s">
        <v>301</v>
      </c>
      <c r="B13" s="247"/>
      <c r="C13" s="247" t="s">
        <v>302</v>
      </c>
      <c r="D13" s="247" t="s">
        <v>303</v>
      </c>
      <c r="E13" s="344" t="s">
        <v>304</v>
      </c>
      <c r="F13" s="247" t="s">
        <v>60</v>
      </c>
      <c r="G13" s="245">
        <v>45967</v>
      </c>
      <c r="H13" s="245">
        <v>45968</v>
      </c>
      <c r="I13" s="245">
        <v>45969</v>
      </c>
      <c r="J13" s="245">
        <v>45971</v>
      </c>
      <c r="K13" s="245">
        <v>45976</v>
      </c>
      <c r="L13" s="245">
        <v>46000</v>
      </c>
    </row>
    <row r="14" spans="1:15" s="61" customFormat="1" ht="30.9" customHeight="1">
      <c r="A14" s="247" t="s">
        <v>305</v>
      </c>
      <c r="B14" s="247"/>
      <c r="C14" s="247" t="s">
        <v>306</v>
      </c>
      <c r="D14" s="247" t="s">
        <v>307</v>
      </c>
      <c r="E14" s="344" t="s">
        <v>308</v>
      </c>
      <c r="F14" s="247" t="s">
        <v>60</v>
      </c>
      <c r="G14" s="245">
        <f>G13+7</f>
        <v>45974</v>
      </c>
      <c r="H14" s="245">
        <f t="shared" ref="H14:L14" si="0">H13+7</f>
        <v>45975</v>
      </c>
      <c r="I14" s="245">
        <f t="shared" si="0"/>
        <v>45976</v>
      </c>
      <c r="J14" s="245">
        <f t="shared" si="0"/>
        <v>45978</v>
      </c>
      <c r="K14" s="245">
        <f t="shared" si="0"/>
        <v>45983</v>
      </c>
      <c r="L14" s="245">
        <f t="shared" si="0"/>
        <v>46007</v>
      </c>
    </row>
    <row r="15" spans="1:15" s="61" customFormat="1" ht="30.9" customHeight="1">
      <c r="A15" s="247" t="s">
        <v>309</v>
      </c>
      <c r="B15" s="247"/>
      <c r="C15" s="247" t="s">
        <v>310</v>
      </c>
      <c r="D15" s="247" t="s">
        <v>311</v>
      </c>
      <c r="E15" s="344" t="s">
        <v>312</v>
      </c>
      <c r="F15" s="247" t="s">
        <v>60</v>
      </c>
      <c r="G15" s="245">
        <f>G14+7</f>
        <v>45981</v>
      </c>
      <c r="H15" s="245">
        <f t="shared" ref="H15:L15" si="1">H14+7</f>
        <v>45982</v>
      </c>
      <c r="I15" s="245">
        <f t="shared" si="1"/>
        <v>45983</v>
      </c>
      <c r="J15" s="245">
        <f t="shared" si="1"/>
        <v>45985</v>
      </c>
      <c r="K15" s="245">
        <f t="shared" si="1"/>
        <v>45990</v>
      </c>
      <c r="L15" s="245">
        <f t="shared" si="1"/>
        <v>46014</v>
      </c>
      <c r="M15"/>
    </row>
    <row r="16" spans="1:15" s="61" customFormat="1" ht="30.9" customHeight="1">
      <c r="A16" s="247" t="s">
        <v>313</v>
      </c>
      <c r="B16" s="247"/>
      <c r="C16" s="247" t="s">
        <v>314</v>
      </c>
      <c r="D16" s="247" t="s">
        <v>315</v>
      </c>
      <c r="E16" s="344" t="s">
        <v>316</v>
      </c>
      <c r="F16" s="247" t="s">
        <v>60</v>
      </c>
      <c r="G16" s="245">
        <f t="shared" ref="G16:I17" si="2">G15+7</f>
        <v>45988</v>
      </c>
      <c r="H16" s="245">
        <f t="shared" si="2"/>
        <v>45989</v>
      </c>
      <c r="I16" s="245">
        <f t="shared" si="2"/>
        <v>45990</v>
      </c>
      <c r="J16" s="245">
        <f t="shared" ref="J16:L17" si="3">J15+7</f>
        <v>45992</v>
      </c>
      <c r="K16" s="245">
        <f t="shared" si="3"/>
        <v>45997</v>
      </c>
      <c r="L16" s="245">
        <f t="shared" si="3"/>
        <v>46021</v>
      </c>
      <c r="M16"/>
    </row>
    <row r="17" spans="1:18" s="61" customFormat="1" ht="30.9" customHeight="1">
      <c r="A17" s="247" t="s">
        <v>317</v>
      </c>
      <c r="B17" s="247"/>
      <c r="C17" s="247" t="s">
        <v>318</v>
      </c>
      <c r="D17" s="247" t="s">
        <v>319</v>
      </c>
      <c r="E17" s="344" t="s">
        <v>320</v>
      </c>
      <c r="F17" s="247" t="s">
        <v>60</v>
      </c>
      <c r="G17" s="245">
        <f t="shared" si="2"/>
        <v>45995</v>
      </c>
      <c r="H17" s="245">
        <f t="shared" si="2"/>
        <v>45996</v>
      </c>
      <c r="I17" s="245">
        <f t="shared" si="2"/>
        <v>45997</v>
      </c>
      <c r="J17" s="245">
        <f t="shared" si="3"/>
        <v>45999</v>
      </c>
      <c r="K17" s="245">
        <f t="shared" si="3"/>
        <v>46004</v>
      </c>
      <c r="L17" s="245">
        <f t="shared" si="3"/>
        <v>46028</v>
      </c>
      <c r="M17"/>
    </row>
    <row r="18" spans="1:18" ht="30.9" customHeight="1">
      <c r="A18" s="247"/>
      <c r="B18" s="247"/>
      <c r="C18" s="247"/>
      <c r="D18" s="247"/>
      <c r="E18" s="344"/>
      <c r="F18" s="247"/>
      <c r="G18" s="62"/>
      <c r="H18" s="63"/>
      <c r="I18" s="63"/>
      <c r="J18" s="63"/>
    </row>
    <row r="19" spans="1:18" s="61" customFormat="1" ht="24" customHeight="1">
      <c r="H19" s="303"/>
      <c r="I19" s="303"/>
      <c r="K19"/>
      <c r="L19"/>
      <c r="M19"/>
      <c r="O19"/>
      <c r="P19"/>
      <c r="Q19"/>
      <c r="R19"/>
    </row>
    <row r="20" spans="1:18" ht="29.4" customHeight="1">
      <c r="A20" s="433" t="s">
        <v>12</v>
      </c>
      <c r="B20" s="433"/>
      <c r="C20" s="239" t="s">
        <v>293</v>
      </c>
      <c r="D20" s="230" t="s">
        <v>294</v>
      </c>
      <c r="E20" s="239"/>
      <c r="F20" s="434" t="s">
        <v>16</v>
      </c>
      <c r="G20" s="240" t="s">
        <v>321</v>
      </c>
      <c r="H20" s="240" t="s">
        <v>322</v>
      </c>
      <c r="I20" s="240" t="s">
        <v>323</v>
      </c>
      <c r="J20" s="240" t="s">
        <v>324</v>
      </c>
      <c r="K20" s="240"/>
    </row>
    <row r="21" spans="1:18" ht="22.8">
      <c r="A21" s="433"/>
      <c r="B21" s="433"/>
      <c r="C21" s="239" t="s">
        <v>7</v>
      </c>
      <c r="D21" s="230" t="s">
        <v>7</v>
      </c>
      <c r="E21" s="239" t="s">
        <v>7</v>
      </c>
      <c r="F21" s="434"/>
      <c r="G21" s="244" t="s">
        <v>325</v>
      </c>
      <c r="H21" s="244" t="s">
        <v>326</v>
      </c>
      <c r="I21" s="244" t="s">
        <v>327</v>
      </c>
      <c r="J21" s="244" t="s">
        <v>328</v>
      </c>
      <c r="K21" s="244"/>
    </row>
    <row r="22" spans="1:18" s="61" customFormat="1" ht="30.9" customHeight="1">
      <c r="A22" s="247" t="str">
        <f>A13</f>
        <v>KOTA ODYSSEY</v>
      </c>
      <c r="B22" s="247"/>
      <c r="C22" s="247" t="str">
        <f>C13</f>
        <v>0002AE</v>
      </c>
      <c r="D22" s="247" t="str">
        <f t="shared" ref="C22:F26" si="4">D13</f>
        <v>0003W</v>
      </c>
      <c r="E22" s="247" t="str">
        <f t="shared" si="4"/>
        <v>KODY0003W</v>
      </c>
      <c r="F22" s="245" t="str">
        <f t="shared" si="4"/>
        <v>PIL</v>
      </c>
      <c r="G22" s="245">
        <f>I13+33</f>
        <v>46002</v>
      </c>
      <c r="H22" s="245">
        <f>I13+35</f>
        <v>46004</v>
      </c>
      <c r="I22" s="245">
        <f>I13+39</f>
        <v>46008</v>
      </c>
      <c r="J22" s="245">
        <f>I13+46</f>
        <v>46015</v>
      </c>
      <c r="K22" s="245"/>
      <c r="L22"/>
    </row>
    <row r="23" spans="1:18" s="61" customFormat="1" ht="30.9" customHeight="1">
      <c r="A23" s="247" t="str">
        <f>A14</f>
        <v>KOTA ORKID</v>
      </c>
      <c r="B23" s="247"/>
      <c r="C23" s="247" t="str">
        <f t="shared" si="4"/>
        <v>0001A</v>
      </c>
      <c r="D23" s="247" t="str">
        <f t="shared" si="4"/>
        <v>0001W</v>
      </c>
      <c r="E23" s="247" t="str">
        <f t="shared" si="4"/>
        <v>KOKD0001W</v>
      </c>
      <c r="F23" s="245" t="str">
        <f t="shared" si="4"/>
        <v>PIL</v>
      </c>
      <c r="G23" s="245">
        <f t="shared" ref="G23:J25" si="5">G22+7</f>
        <v>46009</v>
      </c>
      <c r="H23" s="245">
        <f t="shared" si="5"/>
        <v>46011</v>
      </c>
      <c r="I23" s="245">
        <f t="shared" si="5"/>
        <v>46015</v>
      </c>
      <c r="J23" s="245">
        <f t="shared" si="5"/>
        <v>46022</v>
      </c>
      <c r="K23" s="245"/>
      <c r="L23"/>
    </row>
    <row r="24" spans="1:18" s="61" customFormat="1" ht="30.9" customHeight="1">
      <c r="A24" s="247" t="str">
        <f>A15</f>
        <v>KOTA OCEAN</v>
      </c>
      <c r="B24" s="247"/>
      <c r="C24" s="351" t="str">
        <f t="shared" si="4"/>
        <v>0013AE</v>
      </c>
      <c r="D24" s="351" t="str">
        <f t="shared" si="4"/>
        <v>0014W</v>
      </c>
      <c r="E24" s="351" t="str">
        <f t="shared" si="4"/>
        <v>KOCN0014W</v>
      </c>
      <c r="F24" s="245" t="str">
        <f t="shared" si="4"/>
        <v>PIL</v>
      </c>
      <c r="G24" s="245">
        <f>G23+7</f>
        <v>46016</v>
      </c>
      <c r="H24" s="245">
        <f t="shared" ref="H24:J24" si="6">H23+7</f>
        <v>46018</v>
      </c>
      <c r="I24" s="245">
        <f t="shared" si="6"/>
        <v>46022</v>
      </c>
      <c r="J24" s="245">
        <f t="shared" si="6"/>
        <v>46029</v>
      </c>
      <c r="K24" s="245"/>
      <c r="L24"/>
    </row>
    <row r="25" spans="1:18" s="61" customFormat="1" ht="30.9" customHeight="1">
      <c r="A25" s="247" t="str">
        <f>A16</f>
        <v>KOTA SYDNEY</v>
      </c>
      <c r="B25" s="247"/>
      <c r="C25" s="247" t="str">
        <f t="shared" ref="C25:E26" si="7">C16</f>
        <v>0108AE</v>
      </c>
      <c r="D25" s="247" t="str">
        <f t="shared" si="7"/>
        <v>0109W</v>
      </c>
      <c r="E25" s="247" t="str">
        <f t="shared" si="7"/>
        <v>CSYD0109W</v>
      </c>
      <c r="F25" s="245" t="str">
        <f t="shared" si="4"/>
        <v>PIL</v>
      </c>
      <c r="G25" s="245">
        <f t="shared" si="5"/>
        <v>46023</v>
      </c>
      <c r="H25" s="245">
        <f t="shared" ref="H25:J26" si="8">H24+7</f>
        <v>46025</v>
      </c>
      <c r="I25" s="245">
        <f t="shared" si="8"/>
        <v>46029</v>
      </c>
      <c r="J25" s="245">
        <f t="shared" si="8"/>
        <v>46036</v>
      </c>
      <c r="K25" s="245"/>
      <c r="L25"/>
    </row>
    <row r="26" spans="1:18" s="61" customFormat="1" ht="30.9" customHeight="1">
      <c r="A26" s="247" t="str">
        <f>A17</f>
        <v>KOTA VALPARAISO</v>
      </c>
      <c r="B26" s="247"/>
      <c r="C26" s="247" t="str">
        <f t="shared" si="7"/>
        <v>0017AE</v>
      </c>
      <c r="D26" s="247" t="str">
        <f t="shared" si="7"/>
        <v>0018W</v>
      </c>
      <c r="E26" s="247" t="str">
        <f t="shared" si="7"/>
        <v>CTDU0018W</v>
      </c>
      <c r="F26" s="245" t="str">
        <f t="shared" si="4"/>
        <v>PIL</v>
      </c>
      <c r="G26" s="245">
        <f>G25+7</f>
        <v>46030</v>
      </c>
      <c r="H26" s="245">
        <f t="shared" si="8"/>
        <v>46032</v>
      </c>
      <c r="I26" s="245">
        <f t="shared" si="8"/>
        <v>46036</v>
      </c>
      <c r="J26" s="245">
        <f t="shared" si="8"/>
        <v>46043</v>
      </c>
      <c r="K26" s="245"/>
      <c r="L26"/>
    </row>
    <row r="27" spans="1:18" ht="25.8">
      <c r="A27" s="304" t="s">
        <v>329</v>
      </c>
      <c r="B27" s="305"/>
      <c r="C27" s="306"/>
      <c r="D27" s="306"/>
      <c r="E27" s="306"/>
      <c r="F27" s="306"/>
      <c r="G27" s="306"/>
      <c r="H27" s="307"/>
      <c r="I27" s="307"/>
    </row>
  </sheetData>
  <mergeCells count="6">
    <mergeCell ref="A20:B21"/>
    <mergeCell ref="F20:F21"/>
    <mergeCell ref="A9:J9"/>
    <mergeCell ref="A11:B12"/>
    <mergeCell ref="F11:F12"/>
    <mergeCell ref="H11:I11"/>
  </mergeCells>
  <phoneticPr fontId="34" type="noConversion"/>
  <conditionalFormatting sqref="A13:D18">
    <cfRule type="cellIs" dxfId="125" priority="1" stopIfTrue="1" operator="lessThan">
      <formula>$T$7</formula>
    </cfRule>
    <cfRule type="cellIs" dxfId="124" priority="2" stopIfTrue="1" operator="equal">
      <formula>$T$7</formula>
    </cfRule>
  </conditionalFormatting>
  <conditionalFormatting sqref="F13:F18 A22:E26">
    <cfRule type="cellIs" dxfId="123" priority="99" stopIfTrue="1" operator="lessThan">
      <formula>$T$7</formula>
    </cfRule>
    <cfRule type="cellIs" dxfId="122" priority="100" stopIfTrue="1" operator="equal">
      <formula>$T$7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T30"/>
  <sheetViews>
    <sheetView topLeftCell="A2" zoomScale="70" workbookViewId="0">
      <selection activeCell="G13" sqref="G13"/>
    </sheetView>
  </sheetViews>
  <sheetFormatPr defaultColWidth="9.109375" defaultRowHeight="13.2"/>
  <cols>
    <col min="1" max="1" width="41" style="41" customWidth="1"/>
    <col min="2" max="2" width="22.44140625" style="41" customWidth="1"/>
    <col min="3" max="3" width="11.44140625" style="41" customWidth="1"/>
    <col min="4" max="4" width="15.88671875" style="41" bestFit="1" customWidth="1"/>
    <col min="5" max="5" width="17.88671875" style="41" bestFit="1" customWidth="1"/>
    <col min="6" max="6" width="13.44140625" style="41" customWidth="1"/>
    <col min="7" max="7" width="21.109375" style="41" bestFit="1" customWidth="1"/>
    <col min="8" max="8" width="21.44140625" style="42" bestFit="1" customWidth="1"/>
    <col min="9" max="9" width="21" style="42" bestFit="1" customWidth="1"/>
    <col min="10" max="12" width="21" style="42" customWidth="1"/>
    <col min="13" max="13" width="20.44140625" style="41" bestFit="1" customWidth="1"/>
    <col min="14" max="14" width="0.109375" style="41" customWidth="1"/>
    <col min="15" max="16" width="18.44140625" style="41" hidden="1" customWidth="1"/>
    <col min="17" max="17" width="17" style="41" customWidth="1"/>
    <col min="18" max="18" width="17.109375" style="41" customWidth="1"/>
    <col min="19" max="19" width="18.44140625" style="41" customWidth="1"/>
    <col min="20" max="16384" width="9.109375" style="41"/>
  </cols>
  <sheetData>
    <row r="7" spans="1:16" ht="30" customHeight="1"/>
    <row r="8" spans="1:16" ht="12" customHeight="1"/>
    <row r="9" spans="1:16" ht="30" customHeight="1">
      <c r="A9" s="431" t="s">
        <v>330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</row>
    <row r="10" spans="1:16" ht="30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6" s="292" customFormat="1" ht="35.700000000000003" customHeight="1">
      <c r="A11" s="429" t="s">
        <v>12</v>
      </c>
      <c r="B11" s="429"/>
      <c r="C11" s="268" t="s">
        <v>19</v>
      </c>
      <c r="D11" s="268" t="s">
        <v>20</v>
      </c>
      <c r="E11" s="268" t="s">
        <v>15</v>
      </c>
      <c r="F11" s="430" t="s">
        <v>16</v>
      </c>
      <c r="G11" s="256" t="s">
        <v>5</v>
      </c>
      <c r="H11" s="438" t="s">
        <v>6</v>
      </c>
      <c r="I11" s="438"/>
      <c r="J11" s="257" t="s">
        <v>331</v>
      </c>
      <c r="K11" s="257" t="s">
        <v>332</v>
      </c>
      <c r="L11" s="257" t="s">
        <v>333</v>
      </c>
      <c r="M11" s="41"/>
      <c r="N11" s="44"/>
      <c r="O11" s="44"/>
      <c r="P11" s="44"/>
    </row>
    <row r="12" spans="1:16" s="292" customFormat="1" ht="29.4" customHeight="1">
      <c r="A12" s="429"/>
      <c r="B12" s="429"/>
      <c r="C12" s="268" t="s">
        <v>7</v>
      </c>
      <c r="D12" s="268" t="s">
        <v>7</v>
      </c>
      <c r="E12" s="268" t="s">
        <v>7</v>
      </c>
      <c r="F12" s="430"/>
      <c r="G12" s="256" t="s">
        <v>28</v>
      </c>
      <c r="H12" s="257" t="s">
        <v>8</v>
      </c>
      <c r="I12" s="257" t="s">
        <v>9</v>
      </c>
      <c r="J12" s="257" t="s">
        <v>334</v>
      </c>
      <c r="K12" s="257" t="s">
        <v>335</v>
      </c>
      <c r="L12" s="257" t="s">
        <v>336</v>
      </c>
      <c r="M12" s="41"/>
    </row>
    <row r="13" spans="1:16" s="45" customFormat="1" ht="30.9" customHeight="1">
      <c r="A13" s="337" t="s">
        <v>337</v>
      </c>
      <c r="B13" s="174"/>
      <c r="C13" s="361"/>
      <c r="D13" s="361" t="s">
        <v>338</v>
      </c>
      <c r="E13" s="361" t="s">
        <v>339</v>
      </c>
      <c r="F13" s="361" t="s">
        <v>86</v>
      </c>
      <c r="G13" s="173">
        <v>45961</v>
      </c>
      <c r="H13" s="173">
        <v>45962</v>
      </c>
      <c r="I13" s="173">
        <v>45963</v>
      </c>
      <c r="J13" s="173">
        <v>45965</v>
      </c>
      <c r="K13" s="173">
        <v>45966</v>
      </c>
      <c r="L13" s="173">
        <v>45971</v>
      </c>
      <c r="M13" s="41"/>
    </row>
    <row r="14" spans="1:16" s="45" customFormat="1" ht="30.9" customHeight="1">
      <c r="A14" s="337" t="s">
        <v>340</v>
      </c>
      <c r="B14" s="174"/>
      <c r="C14" s="361" t="s">
        <v>341</v>
      </c>
      <c r="D14" s="361" t="s">
        <v>342</v>
      </c>
      <c r="E14" s="361" t="s">
        <v>343</v>
      </c>
      <c r="F14" s="361" t="s">
        <v>60</v>
      </c>
      <c r="G14" s="173">
        <f t="shared" ref="G14:L17" si="0">G13+7</f>
        <v>45968</v>
      </c>
      <c r="H14" s="173">
        <f t="shared" si="0"/>
        <v>45969</v>
      </c>
      <c r="I14" s="173">
        <f t="shared" si="0"/>
        <v>45970</v>
      </c>
      <c r="J14" s="173">
        <f t="shared" si="0"/>
        <v>45972</v>
      </c>
      <c r="K14" s="173">
        <f t="shared" si="0"/>
        <v>45973</v>
      </c>
      <c r="L14" s="173">
        <f t="shared" si="0"/>
        <v>45978</v>
      </c>
      <c r="M14" s="41"/>
    </row>
    <row r="15" spans="1:16" s="45" customFormat="1" ht="30.9" customHeight="1">
      <c r="A15" s="337" t="s">
        <v>344</v>
      </c>
      <c r="B15" s="174"/>
      <c r="C15" s="361"/>
      <c r="D15" s="361" t="s">
        <v>345</v>
      </c>
      <c r="E15" s="361" t="s">
        <v>346</v>
      </c>
      <c r="F15" s="361" t="s">
        <v>86</v>
      </c>
      <c r="G15" s="173">
        <f t="shared" si="0"/>
        <v>45975</v>
      </c>
      <c r="H15" s="173">
        <f t="shared" si="0"/>
        <v>45976</v>
      </c>
      <c r="I15" s="173">
        <f t="shared" si="0"/>
        <v>45977</v>
      </c>
      <c r="J15" s="173">
        <f t="shared" si="0"/>
        <v>45979</v>
      </c>
      <c r="K15" s="173">
        <f t="shared" si="0"/>
        <v>45980</v>
      </c>
      <c r="L15" s="173">
        <f t="shared" si="0"/>
        <v>45985</v>
      </c>
      <c r="M15" s="41"/>
    </row>
    <row r="16" spans="1:16" s="45" customFormat="1" ht="30.9" customHeight="1">
      <c r="A16" s="337" t="s">
        <v>347</v>
      </c>
      <c r="B16" s="174"/>
      <c r="C16" s="361"/>
      <c r="D16" s="361" t="s">
        <v>345</v>
      </c>
      <c r="E16" s="361" t="s">
        <v>348</v>
      </c>
      <c r="F16" s="361" t="s">
        <v>86</v>
      </c>
      <c r="G16" s="173">
        <f t="shared" si="0"/>
        <v>45982</v>
      </c>
      <c r="H16" s="173">
        <f t="shared" si="0"/>
        <v>45983</v>
      </c>
      <c r="I16" s="173">
        <f t="shared" si="0"/>
        <v>45984</v>
      </c>
      <c r="J16" s="173">
        <f t="shared" si="0"/>
        <v>45986</v>
      </c>
      <c r="K16" s="173">
        <f t="shared" si="0"/>
        <v>45987</v>
      </c>
      <c r="L16" s="173">
        <f t="shared" si="0"/>
        <v>45992</v>
      </c>
      <c r="M16" s="41"/>
    </row>
    <row r="17" spans="1:20" s="45" customFormat="1" ht="30.9" customHeight="1">
      <c r="A17" s="337" t="s">
        <v>349</v>
      </c>
      <c r="B17" s="174"/>
      <c r="C17" s="361"/>
      <c r="D17" s="361" t="s">
        <v>350</v>
      </c>
      <c r="E17" s="361" t="s">
        <v>351</v>
      </c>
      <c r="F17" s="361" t="s">
        <v>86</v>
      </c>
      <c r="G17" s="173">
        <f t="shared" si="0"/>
        <v>45989</v>
      </c>
      <c r="H17" s="173">
        <f t="shared" si="0"/>
        <v>45990</v>
      </c>
      <c r="I17" s="173">
        <f t="shared" si="0"/>
        <v>45991</v>
      </c>
      <c r="J17" s="173">
        <f t="shared" si="0"/>
        <v>45993</v>
      </c>
      <c r="K17" s="173">
        <f t="shared" si="0"/>
        <v>45994</v>
      </c>
      <c r="L17" s="173">
        <f t="shared" si="0"/>
        <v>45999</v>
      </c>
      <c r="M17" s="41"/>
    </row>
    <row r="18" spans="1:20" ht="30.9" customHeight="1">
      <c r="A18" s="293"/>
      <c r="B18" s="294"/>
      <c r="C18" s="295"/>
      <c r="D18" s="295"/>
      <c r="E18" s="296"/>
      <c r="F18" s="293"/>
      <c r="G18" s="46"/>
      <c r="H18" s="46"/>
      <c r="I18" s="46"/>
      <c r="J18" s="46"/>
      <c r="K18" s="46"/>
      <c r="L18" s="46"/>
      <c r="M18" s="46"/>
    </row>
    <row r="19" spans="1:20" s="45" customFormat="1" ht="27.45" customHeight="1">
      <c r="G19" s="47"/>
      <c r="H19" s="47"/>
      <c r="N19" s="41"/>
      <c r="O19" s="41"/>
      <c r="P19" s="41"/>
    </row>
    <row r="20" spans="1:20" s="45" customFormat="1" ht="29.4" customHeight="1">
      <c r="A20" s="430" t="s">
        <v>268</v>
      </c>
      <c r="B20" s="437"/>
      <c r="C20" s="268" t="s">
        <v>19</v>
      </c>
      <c r="D20" s="268" t="s">
        <v>20</v>
      </c>
      <c r="E20" s="297" t="s">
        <v>15</v>
      </c>
      <c r="F20" s="437" t="s">
        <v>16</v>
      </c>
      <c r="G20" s="257" t="s">
        <v>352</v>
      </c>
      <c r="H20" s="257" t="s">
        <v>353</v>
      </c>
      <c r="I20" s="257" t="s">
        <v>354</v>
      </c>
      <c r="J20" s="257" t="s">
        <v>355</v>
      </c>
      <c r="K20" s="257" t="s">
        <v>356</v>
      </c>
      <c r="L20" s="257" t="s">
        <v>357</v>
      </c>
      <c r="M20" s="257"/>
      <c r="Q20" s="257"/>
    </row>
    <row r="21" spans="1:20" s="45" customFormat="1" ht="29.4" customHeight="1">
      <c r="A21" s="437"/>
      <c r="B21" s="437"/>
      <c r="C21" s="297" t="s">
        <v>7</v>
      </c>
      <c r="D21" s="297" t="s">
        <v>7</v>
      </c>
      <c r="E21" s="297" t="s">
        <v>7</v>
      </c>
      <c r="F21" s="437"/>
      <c r="G21" s="257" t="s">
        <v>358</v>
      </c>
      <c r="H21" s="257" t="s">
        <v>359</v>
      </c>
      <c r="I21" s="257" t="s">
        <v>360</v>
      </c>
      <c r="J21" s="269" t="s">
        <v>361</v>
      </c>
      <c r="K21" s="269" t="s">
        <v>362</v>
      </c>
      <c r="L21" s="257" t="s">
        <v>363</v>
      </c>
      <c r="M21" s="257"/>
      <c r="Q21" s="257"/>
    </row>
    <row r="22" spans="1:20" s="45" customFormat="1" ht="30.9" customHeight="1">
      <c r="A22" s="174" t="str">
        <f>A13</f>
        <v>EVER FINE</v>
      </c>
      <c r="B22" s="298">
        <v>0</v>
      </c>
      <c r="C22" s="175">
        <f t="shared" ref="A22:F26" si="1">C13</f>
        <v>0</v>
      </c>
      <c r="D22" s="175" t="str">
        <f t="shared" si="1"/>
        <v>023W</v>
      </c>
      <c r="E22" s="176" t="str">
        <f t="shared" si="1"/>
        <v>VEFI0023W</v>
      </c>
      <c r="F22" s="173" t="str">
        <f t="shared" si="1"/>
        <v>EMC</v>
      </c>
      <c r="G22" s="173">
        <f>H13+32</f>
        <v>45994</v>
      </c>
      <c r="H22" s="173">
        <f>H13+34</f>
        <v>45996</v>
      </c>
      <c r="I22" s="173">
        <f>H13+36</f>
        <v>45998</v>
      </c>
      <c r="J22" s="299">
        <f>H13+40</f>
        <v>46002</v>
      </c>
      <c r="K22" s="299">
        <f>H13+42</f>
        <v>46004</v>
      </c>
      <c r="L22" s="299">
        <f>H13+48</f>
        <v>46010</v>
      </c>
    </row>
    <row r="23" spans="1:20" s="45" customFormat="1" ht="30.9" customHeight="1">
      <c r="A23" s="177" t="str">
        <f t="shared" si="1"/>
        <v>KOTA PAHLAWAN</v>
      </c>
      <c r="B23" s="171">
        <f t="shared" si="1"/>
        <v>0</v>
      </c>
      <c r="C23" s="172" t="str">
        <f t="shared" si="1"/>
        <v>041E</v>
      </c>
      <c r="D23" s="172" t="str">
        <f t="shared" si="1"/>
        <v>042W</v>
      </c>
      <c r="E23" s="176" t="str">
        <f t="shared" si="1"/>
        <v>KPLW0042W</v>
      </c>
      <c r="F23" s="173" t="str">
        <f t="shared" si="1"/>
        <v>PIL</v>
      </c>
      <c r="G23" s="173">
        <f>G22+7</f>
        <v>46001</v>
      </c>
      <c r="H23" s="173">
        <f t="shared" ref="G23:K26" si="2">H22+7</f>
        <v>46003</v>
      </c>
      <c r="I23" s="173">
        <f t="shared" si="2"/>
        <v>46005</v>
      </c>
      <c r="J23" s="173">
        <f t="shared" si="2"/>
        <v>46009</v>
      </c>
      <c r="K23" s="173">
        <f t="shared" si="2"/>
        <v>46011</v>
      </c>
      <c r="L23" s="299">
        <f t="shared" ref="L23:L26" si="3">H14+48</f>
        <v>46017</v>
      </c>
    </row>
    <row r="24" spans="1:20" s="45" customFormat="1" ht="30.9" customHeight="1">
      <c r="A24" s="177" t="str">
        <f>A15</f>
        <v>EVER FAME</v>
      </c>
      <c r="B24" s="171">
        <f t="shared" si="1"/>
        <v>0</v>
      </c>
      <c r="C24" s="172">
        <f t="shared" si="1"/>
        <v>0</v>
      </c>
      <c r="D24" s="172" t="str">
        <f t="shared" si="1"/>
        <v>026W</v>
      </c>
      <c r="E24" s="176" t="str">
        <f t="shared" si="1"/>
        <v>VEMF0026W</v>
      </c>
      <c r="F24" s="173" t="str">
        <f>F15</f>
        <v>EMC</v>
      </c>
      <c r="G24" s="173">
        <f t="shared" si="2"/>
        <v>46008</v>
      </c>
      <c r="H24" s="173">
        <f t="shared" si="2"/>
        <v>46010</v>
      </c>
      <c r="I24" s="173">
        <f t="shared" si="2"/>
        <v>46012</v>
      </c>
      <c r="J24" s="173">
        <f t="shared" si="2"/>
        <v>46016</v>
      </c>
      <c r="K24" s="173">
        <f t="shared" si="2"/>
        <v>46018</v>
      </c>
      <c r="L24" s="299">
        <f t="shared" si="3"/>
        <v>46024</v>
      </c>
    </row>
    <row r="25" spans="1:20" s="45" customFormat="1" ht="30.9" customHeight="1">
      <c r="A25" s="177" t="str">
        <f t="shared" si="1"/>
        <v>EVER FAST</v>
      </c>
      <c r="B25" s="171">
        <f t="shared" si="1"/>
        <v>0</v>
      </c>
      <c r="C25" s="172">
        <f t="shared" si="1"/>
        <v>0</v>
      </c>
      <c r="D25" s="172" t="str">
        <f t="shared" si="1"/>
        <v>026W</v>
      </c>
      <c r="E25" s="176" t="str">
        <f t="shared" si="1"/>
        <v>VFAS0026W</v>
      </c>
      <c r="F25" s="173" t="str">
        <f>F16</f>
        <v>EMC</v>
      </c>
      <c r="G25" s="173">
        <f t="shared" si="2"/>
        <v>46015</v>
      </c>
      <c r="H25" s="173">
        <f t="shared" si="2"/>
        <v>46017</v>
      </c>
      <c r="I25" s="173">
        <f t="shared" si="2"/>
        <v>46019</v>
      </c>
      <c r="J25" s="173">
        <f t="shared" si="2"/>
        <v>46023</v>
      </c>
      <c r="K25" s="173">
        <f t="shared" si="2"/>
        <v>46025</v>
      </c>
      <c r="L25" s="299">
        <f t="shared" si="3"/>
        <v>46031</v>
      </c>
    </row>
    <row r="26" spans="1:20" s="45" customFormat="1" ht="30.9" customHeight="1">
      <c r="A26" s="177" t="str">
        <f t="shared" si="1"/>
        <v>EVER FUTURE</v>
      </c>
      <c r="B26" s="171">
        <f t="shared" si="1"/>
        <v>0</v>
      </c>
      <c r="C26" s="172">
        <f t="shared" si="1"/>
        <v>0</v>
      </c>
      <c r="D26" s="172" t="str">
        <f t="shared" si="1"/>
        <v>029W</v>
      </c>
      <c r="E26" s="176" t="str">
        <f t="shared" si="1"/>
        <v>VFUT0029W</v>
      </c>
      <c r="F26" s="173" t="str">
        <f>F17</f>
        <v>EMC</v>
      </c>
      <c r="G26" s="173">
        <f t="shared" si="2"/>
        <v>46022</v>
      </c>
      <c r="H26" s="173">
        <f t="shared" si="2"/>
        <v>46024</v>
      </c>
      <c r="I26" s="173">
        <f t="shared" si="2"/>
        <v>46026</v>
      </c>
      <c r="J26" s="173">
        <f t="shared" si="2"/>
        <v>46030</v>
      </c>
      <c r="K26" s="173">
        <f t="shared" si="2"/>
        <v>46032</v>
      </c>
      <c r="L26" s="299">
        <f t="shared" si="3"/>
        <v>46038</v>
      </c>
    </row>
    <row r="27" spans="1:20" s="54" customFormat="1" ht="30.9" customHeight="1">
      <c r="A27" s="48" t="s">
        <v>364</v>
      </c>
      <c r="B27" s="49"/>
      <c r="C27" s="49"/>
      <c r="D27" s="50"/>
      <c r="E27" s="50"/>
      <c r="F27" s="50"/>
      <c r="G27" s="50"/>
      <c r="H27" s="51"/>
      <c r="I27" s="51"/>
      <c r="J27" s="51"/>
      <c r="K27" s="51"/>
      <c r="L27" s="51"/>
      <c r="M27" s="52"/>
      <c r="N27" s="41"/>
      <c r="O27" s="41"/>
      <c r="P27" s="41"/>
      <c r="Q27" s="53"/>
      <c r="R27" s="53"/>
      <c r="S27" s="53"/>
      <c r="T27" s="53"/>
    </row>
    <row r="28" spans="1:20" s="45" customFormat="1" ht="24.45" customHeight="1">
      <c r="H28" s="47"/>
      <c r="I28" s="47"/>
      <c r="J28" s="47"/>
      <c r="K28" s="47"/>
      <c r="L28" s="47"/>
      <c r="N28" s="41"/>
      <c r="O28" s="41"/>
      <c r="P28" s="41"/>
      <c r="Q28" s="41"/>
      <c r="R28" s="41"/>
      <c r="S28" s="41"/>
      <c r="T28" s="41"/>
    </row>
    <row r="29" spans="1:20" ht="29.4" customHeight="1">
      <c r="A29" s="55"/>
      <c r="B29" s="55"/>
      <c r="C29" s="55"/>
      <c r="I29" s="56"/>
      <c r="J29" s="56"/>
      <c r="K29" s="56"/>
      <c r="L29" s="56"/>
    </row>
    <row r="30" spans="1:20" ht="34.200000000000003" customHeight="1">
      <c r="A30" s="57"/>
      <c r="B30" s="58"/>
      <c r="C30" s="58"/>
    </row>
  </sheetData>
  <mergeCells count="6">
    <mergeCell ref="A20:B21"/>
    <mergeCell ref="F20:F21"/>
    <mergeCell ref="A9:M9"/>
    <mergeCell ref="A11:B12"/>
    <mergeCell ref="F11:F12"/>
    <mergeCell ref="H11:I11"/>
  </mergeCells>
  <phoneticPr fontId="3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DI30"/>
  <sheetViews>
    <sheetView showGridLines="0" showZeros="0" topLeftCell="A4" zoomScale="85" zoomScaleNormal="100" workbookViewId="0">
      <selection activeCell="G13" sqref="G13"/>
    </sheetView>
  </sheetViews>
  <sheetFormatPr defaultColWidth="9.109375" defaultRowHeight="13.2"/>
  <cols>
    <col min="1" max="1" width="26.44140625" style="64" customWidth="1"/>
    <col min="2" max="2" width="20.44140625" style="64" customWidth="1"/>
    <col min="3" max="3" width="18.44140625" style="64" bestFit="1" customWidth="1"/>
    <col min="4" max="4" width="34.44140625" style="64" customWidth="1"/>
    <col min="5" max="5" width="17.88671875" style="64" customWidth="1"/>
    <col min="6" max="6" width="17.44140625" style="65" customWidth="1"/>
    <col min="7" max="7" width="21.88671875" style="65" customWidth="1"/>
    <col min="8" max="8" width="25.44140625" style="65" customWidth="1"/>
    <col min="9" max="9" width="22.44140625" style="65" customWidth="1"/>
    <col min="10" max="10" width="19" style="64" customWidth="1"/>
    <col min="11" max="11" width="20.44140625" style="65" bestFit="1" customWidth="1"/>
    <col min="12" max="12" width="24.44140625" style="65" customWidth="1"/>
    <col min="13" max="13" width="19.88671875" style="64" bestFit="1" customWidth="1"/>
    <col min="14" max="14" width="17.88671875" style="64" customWidth="1"/>
    <col min="15" max="15" width="18" style="64" customWidth="1"/>
    <col min="16" max="17" width="22.44140625" style="64" customWidth="1"/>
    <col min="18" max="18" width="18.44140625" style="64" customWidth="1"/>
    <col min="19" max="19" width="17" style="64" customWidth="1"/>
    <col min="20" max="20" width="17.109375" style="64" customWidth="1"/>
    <col min="21" max="23" width="28.109375" style="64" customWidth="1"/>
    <col min="24" max="16384" width="9.109375" style="64"/>
  </cols>
  <sheetData>
    <row r="7" spans="1:113" ht="30" customHeight="1"/>
    <row r="8" spans="1:113" ht="12" customHeight="1">
      <c r="S8" s="66"/>
    </row>
    <row r="9" spans="1:113" ht="30" customHeight="1">
      <c r="D9" s="426" t="s">
        <v>365</v>
      </c>
      <c r="E9" s="426"/>
      <c r="F9" s="426"/>
      <c r="G9" s="426"/>
      <c r="H9" s="426"/>
      <c r="I9" s="426"/>
      <c r="J9" s="426"/>
      <c r="K9" s="426"/>
      <c r="L9" s="426"/>
      <c r="M9" s="426"/>
      <c r="N9" s="426"/>
    </row>
    <row r="10" spans="1:113" ht="30" customHeight="1">
      <c r="D10" s="123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13" s="69" customFormat="1" ht="35.700000000000003" customHeight="1">
      <c r="A11" s="427" t="s">
        <v>18</v>
      </c>
      <c r="B11" s="427"/>
      <c r="C11" s="230" t="s">
        <v>1</v>
      </c>
      <c r="D11" s="230" t="s">
        <v>2</v>
      </c>
      <c r="E11" s="230" t="s">
        <v>15</v>
      </c>
      <c r="F11" s="230" t="s">
        <v>16</v>
      </c>
      <c r="G11" s="256" t="s">
        <v>27</v>
      </c>
      <c r="H11" s="438" t="s">
        <v>21</v>
      </c>
      <c r="I11" s="438"/>
      <c r="J11" s="257" t="s">
        <v>158</v>
      </c>
      <c r="K11" s="257" t="s">
        <v>366</v>
      </c>
      <c r="L11" s="257" t="s">
        <v>367</v>
      </c>
      <c r="M11" s="257" t="s">
        <v>368</v>
      </c>
      <c r="N11" s="257" t="s">
        <v>369</v>
      </c>
      <c r="O11" s="257" t="s">
        <v>370</v>
      </c>
      <c r="P11" s="257" t="s">
        <v>371</v>
      </c>
      <c r="Q11" s="257"/>
    </row>
    <row r="12" spans="1:113" s="69" customFormat="1" ht="29.4" customHeight="1">
      <c r="A12" s="427"/>
      <c r="B12" s="427"/>
      <c r="C12" s="230" t="s">
        <v>7</v>
      </c>
      <c r="D12" s="230" t="s">
        <v>7</v>
      </c>
      <c r="E12" s="230" t="s">
        <v>7</v>
      </c>
      <c r="F12" s="230"/>
      <c r="G12" s="256" t="s">
        <v>28</v>
      </c>
      <c r="H12" s="257" t="s">
        <v>8</v>
      </c>
      <c r="I12" s="257" t="s">
        <v>9</v>
      </c>
      <c r="J12" s="257" t="s">
        <v>160</v>
      </c>
      <c r="K12" s="257" t="s">
        <v>372</v>
      </c>
      <c r="L12" s="257" t="s">
        <v>373</v>
      </c>
      <c r="M12" s="257" t="s">
        <v>374</v>
      </c>
      <c r="N12" s="257" t="s">
        <v>375</v>
      </c>
      <c r="O12" s="257" t="s">
        <v>376</v>
      </c>
      <c r="P12" s="257" t="s">
        <v>377</v>
      </c>
      <c r="Q12" s="257"/>
    </row>
    <row r="13" spans="1:113" s="71" customFormat="1" ht="30.9" customHeight="1">
      <c r="A13" s="352" t="s">
        <v>378</v>
      </c>
      <c r="B13" s="353"/>
      <c r="C13" s="234"/>
      <c r="D13" s="259" t="s">
        <v>379</v>
      </c>
      <c r="E13" s="259" t="s">
        <v>380</v>
      </c>
      <c r="F13" s="259" t="s">
        <v>381</v>
      </c>
      <c r="G13" s="237">
        <v>45953</v>
      </c>
      <c r="H13" s="237">
        <v>45955</v>
      </c>
      <c r="I13" s="237">
        <v>45955</v>
      </c>
      <c r="J13" s="237">
        <v>45958</v>
      </c>
      <c r="K13" s="237">
        <v>45975</v>
      </c>
      <c r="L13" s="237">
        <v>45979</v>
      </c>
      <c r="M13" s="237">
        <v>45980</v>
      </c>
      <c r="N13" s="237">
        <v>45982</v>
      </c>
      <c r="O13" s="237">
        <v>45984</v>
      </c>
      <c r="P13" s="237">
        <v>46005</v>
      </c>
      <c r="Q13" s="237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</row>
    <row r="14" spans="1:113" s="71" customFormat="1" ht="30.9" customHeight="1">
      <c r="A14" s="392" t="s">
        <v>382</v>
      </c>
      <c r="B14" s="353"/>
      <c r="C14" s="234"/>
      <c r="D14" s="259" t="s">
        <v>383</v>
      </c>
      <c r="E14" s="359" t="s">
        <v>384</v>
      </c>
      <c r="F14" s="259" t="s">
        <v>381</v>
      </c>
      <c r="G14" s="237">
        <f>G13+7</f>
        <v>45960</v>
      </c>
      <c r="H14" s="237">
        <f t="shared" ref="H14:I17" si="0">H13+7</f>
        <v>45962</v>
      </c>
      <c r="I14" s="237">
        <f t="shared" si="0"/>
        <v>45962</v>
      </c>
      <c r="J14" s="237">
        <f t="shared" ref="J14:J17" si="1">J13+7</f>
        <v>45965</v>
      </c>
      <c r="K14" s="237">
        <f t="shared" ref="K14:K17" si="2">K13+7</f>
        <v>45982</v>
      </c>
      <c r="L14" s="237">
        <f t="shared" ref="L14:L17" si="3">L13+7</f>
        <v>45986</v>
      </c>
      <c r="M14" s="237">
        <f t="shared" ref="M14:M17" si="4">M13+7</f>
        <v>45987</v>
      </c>
      <c r="N14" s="237">
        <f t="shared" ref="N14:N17" si="5">N13+7</f>
        <v>45989</v>
      </c>
      <c r="O14" s="237">
        <f t="shared" ref="O14:O17" si="6">O13+7</f>
        <v>45991</v>
      </c>
      <c r="P14" s="237">
        <f t="shared" ref="P14:P17" si="7">P13+7</f>
        <v>46012</v>
      </c>
      <c r="Q14" s="237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</row>
    <row r="15" spans="1:113" s="72" customFormat="1" ht="30.9" customHeight="1">
      <c r="A15" s="352" t="s">
        <v>385</v>
      </c>
      <c r="B15" s="353"/>
      <c r="C15" s="234"/>
      <c r="D15" s="259" t="s">
        <v>386</v>
      </c>
      <c r="E15" s="359" t="s">
        <v>387</v>
      </c>
      <c r="F15" s="259" t="s">
        <v>208</v>
      </c>
      <c r="G15" s="237">
        <f>G14+7</f>
        <v>45967</v>
      </c>
      <c r="H15" s="237">
        <f t="shared" si="0"/>
        <v>45969</v>
      </c>
      <c r="I15" s="237">
        <f t="shared" si="0"/>
        <v>45969</v>
      </c>
      <c r="J15" s="237">
        <f t="shared" si="1"/>
        <v>45972</v>
      </c>
      <c r="K15" s="237">
        <f t="shared" si="2"/>
        <v>45989</v>
      </c>
      <c r="L15" s="237">
        <f t="shared" si="3"/>
        <v>45993</v>
      </c>
      <c r="M15" s="237">
        <f t="shared" si="4"/>
        <v>45994</v>
      </c>
      <c r="N15" s="237">
        <f t="shared" si="5"/>
        <v>45996</v>
      </c>
      <c r="O15" s="237">
        <f t="shared" si="6"/>
        <v>45998</v>
      </c>
      <c r="P15" s="237">
        <f t="shared" si="7"/>
        <v>46019</v>
      </c>
      <c r="Q15" s="237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</row>
    <row r="16" spans="1:113" s="71" customFormat="1" ht="30.9" customHeight="1">
      <c r="A16" s="392" t="s">
        <v>388</v>
      </c>
      <c r="B16" s="353"/>
      <c r="C16" s="234" t="s">
        <v>389</v>
      </c>
      <c r="D16" s="259" t="s">
        <v>390</v>
      </c>
      <c r="E16" s="359" t="s">
        <v>391</v>
      </c>
      <c r="F16" s="259" t="s">
        <v>60</v>
      </c>
      <c r="G16" s="237">
        <f>G15+7</f>
        <v>45974</v>
      </c>
      <c r="H16" s="237">
        <f t="shared" si="0"/>
        <v>45976</v>
      </c>
      <c r="I16" s="237">
        <f t="shared" si="0"/>
        <v>45976</v>
      </c>
      <c r="J16" s="237">
        <f t="shared" si="1"/>
        <v>45979</v>
      </c>
      <c r="K16" s="237">
        <f t="shared" si="2"/>
        <v>45996</v>
      </c>
      <c r="L16" s="237">
        <f t="shared" si="3"/>
        <v>46000</v>
      </c>
      <c r="M16" s="237">
        <f t="shared" si="4"/>
        <v>46001</v>
      </c>
      <c r="N16" s="237">
        <f t="shared" si="5"/>
        <v>46003</v>
      </c>
      <c r="O16" s="237">
        <f t="shared" si="6"/>
        <v>46005</v>
      </c>
      <c r="P16" s="237">
        <f t="shared" si="7"/>
        <v>46026</v>
      </c>
      <c r="Q16" s="237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</row>
    <row r="17" spans="1:20" s="70" customFormat="1" ht="30.9" customHeight="1">
      <c r="A17" s="352" t="s">
        <v>392</v>
      </c>
      <c r="B17" s="353"/>
      <c r="C17" s="234"/>
      <c r="D17" s="259" t="s">
        <v>393</v>
      </c>
      <c r="E17" s="259" t="s">
        <v>394</v>
      </c>
      <c r="F17" s="259" t="s">
        <v>381</v>
      </c>
      <c r="G17" s="237">
        <f>G16+7</f>
        <v>45981</v>
      </c>
      <c r="H17" s="237">
        <f t="shared" si="0"/>
        <v>45983</v>
      </c>
      <c r="I17" s="237">
        <f t="shared" si="0"/>
        <v>45983</v>
      </c>
      <c r="J17" s="237">
        <f t="shared" si="1"/>
        <v>45986</v>
      </c>
      <c r="K17" s="237">
        <f t="shared" si="2"/>
        <v>46003</v>
      </c>
      <c r="L17" s="237">
        <f t="shared" si="3"/>
        <v>46007</v>
      </c>
      <c r="M17" s="237">
        <f t="shared" si="4"/>
        <v>46008</v>
      </c>
      <c r="N17" s="237">
        <f t="shared" si="5"/>
        <v>46010</v>
      </c>
      <c r="O17" s="237">
        <f t="shared" si="6"/>
        <v>46012</v>
      </c>
      <c r="P17" s="237">
        <f t="shared" si="7"/>
        <v>46033</v>
      </c>
      <c r="Q17" s="237"/>
    </row>
    <row r="18" spans="1:20" ht="30.9" customHeight="1">
      <c r="D18" s="259"/>
      <c r="E18" s="234"/>
      <c r="F18" s="234"/>
      <c r="G18" s="259"/>
      <c r="H18" s="259"/>
      <c r="I18" s="234"/>
      <c r="J18" s="234"/>
      <c r="K18" s="234"/>
      <c r="L18" s="66"/>
      <c r="M18" s="66"/>
      <c r="N18" s="66"/>
    </row>
    <row r="19" spans="1:20" s="70" customFormat="1" ht="27" customHeight="1">
      <c r="F19" s="73"/>
      <c r="G19" s="73"/>
      <c r="H19" s="73"/>
      <c r="I19" s="73"/>
      <c r="K19" s="73"/>
      <c r="M19" s="74"/>
      <c r="N19" s="74"/>
      <c r="O19" s="64"/>
    </row>
    <row r="20" spans="1:20" s="70" customFormat="1" ht="29.4" customHeight="1">
      <c r="A20" s="425" t="s">
        <v>0</v>
      </c>
      <c r="B20" s="425"/>
      <c r="C20" s="231" t="s">
        <v>1</v>
      </c>
      <c r="D20" s="230"/>
      <c r="E20" s="230" t="s">
        <v>15</v>
      </c>
      <c r="F20" s="425" t="s">
        <v>16</v>
      </c>
      <c r="G20" s="232"/>
      <c r="H20" s="232"/>
      <c r="I20" s="232"/>
      <c r="J20" s="232"/>
      <c r="K20" s="232"/>
      <c r="L20" s="232"/>
    </row>
    <row r="21" spans="1:20" s="70" customFormat="1" ht="29.4" customHeight="1">
      <c r="A21" s="425"/>
      <c r="B21" s="425"/>
      <c r="C21" s="231" t="s">
        <v>11</v>
      </c>
      <c r="D21" s="230" t="s">
        <v>395</v>
      </c>
      <c r="E21" s="230" t="s">
        <v>7</v>
      </c>
      <c r="F21" s="425"/>
      <c r="G21" s="232"/>
      <c r="H21" s="233"/>
      <c r="I21" s="232"/>
      <c r="J21" s="232"/>
      <c r="K21" s="232"/>
      <c r="L21" s="232"/>
    </row>
    <row r="22" spans="1:20" s="70" customFormat="1" ht="30.9" customHeight="1">
      <c r="A22" s="234" t="str">
        <f t="shared" ref="A22:E26" si="8">A13</f>
        <v>ANL OTAGO</v>
      </c>
      <c r="B22" s="235">
        <f t="shared" si="8"/>
        <v>0</v>
      </c>
      <c r="C22" s="236">
        <f t="shared" si="8"/>
        <v>0</v>
      </c>
      <c r="D22" s="236" t="str">
        <f t="shared" si="8"/>
        <v>510S</v>
      </c>
      <c r="E22" s="236" t="str">
        <f t="shared" si="8"/>
        <v>VAOT0510S</v>
      </c>
      <c r="F22" s="236" t="str">
        <f>F13</f>
        <v>ANL</v>
      </c>
      <c r="G22" s="237"/>
      <c r="H22" s="237"/>
      <c r="I22" s="237"/>
      <c r="J22" s="237"/>
      <c r="K22" s="237"/>
      <c r="L22" s="237"/>
    </row>
    <row r="23" spans="1:20" s="70" customFormat="1" ht="30.9" customHeight="1">
      <c r="A23" s="234" t="str">
        <f t="shared" si="8"/>
        <v>CMA CGM FIORDLAND</v>
      </c>
      <c r="B23" s="235">
        <f t="shared" si="8"/>
        <v>0</v>
      </c>
      <c r="C23" s="236">
        <f t="shared" si="8"/>
        <v>0</v>
      </c>
      <c r="D23" s="236" t="str">
        <f t="shared" si="8"/>
        <v>472S</v>
      </c>
      <c r="E23" s="236" t="str">
        <f t="shared" si="8"/>
        <v>VCFO0472S</v>
      </c>
      <c r="F23" s="236" t="str">
        <f>F14</f>
        <v>ANL</v>
      </c>
      <c r="G23" s="237"/>
      <c r="H23" s="237"/>
      <c r="I23" s="237"/>
      <c r="J23" s="237"/>
      <c r="K23" s="237"/>
      <c r="L23" s="237"/>
    </row>
    <row r="24" spans="1:20" s="70" customFormat="1" ht="30.9" customHeight="1">
      <c r="A24" s="234" t="str">
        <f t="shared" si="8"/>
        <v>OOCL BUSAN</v>
      </c>
      <c r="B24" s="235">
        <f t="shared" si="8"/>
        <v>0</v>
      </c>
      <c r="C24" s="236">
        <f t="shared" si="8"/>
        <v>0</v>
      </c>
      <c r="D24" s="236" t="str">
        <f t="shared" si="8"/>
        <v>701S</v>
      </c>
      <c r="E24" s="236" t="str">
        <f t="shared" si="8"/>
        <v>VOCB0701S</v>
      </c>
      <c r="F24" s="236" t="str">
        <f>F15</f>
        <v>OOL</v>
      </c>
      <c r="G24" s="237"/>
      <c r="H24" s="237"/>
      <c r="I24" s="237"/>
      <c r="J24" s="237"/>
      <c r="K24" s="237"/>
      <c r="L24" s="237"/>
    </row>
    <row r="25" spans="1:20" s="70" customFormat="1" ht="30.9" customHeight="1">
      <c r="A25" s="234" t="str">
        <f t="shared" si="8"/>
        <v>KOTA LESTARI</v>
      </c>
      <c r="B25" s="235">
        <f t="shared" si="8"/>
        <v>0</v>
      </c>
      <c r="C25" s="236" t="str">
        <f t="shared" si="8"/>
        <v>277N</v>
      </c>
      <c r="D25" s="236" t="str">
        <f t="shared" si="8"/>
        <v>278S</v>
      </c>
      <c r="E25" s="236" t="str">
        <f t="shared" si="8"/>
        <v>KLES0278S</v>
      </c>
      <c r="F25" s="236" t="str">
        <f>F16</f>
        <v>PIL</v>
      </c>
      <c r="G25" s="237"/>
      <c r="H25" s="237"/>
      <c r="I25" s="237"/>
      <c r="J25" s="237"/>
      <c r="K25" s="237"/>
      <c r="L25" s="237"/>
    </row>
    <row r="26" spans="1:20" s="70" customFormat="1" ht="30.9" customHeight="1">
      <c r="A26" s="234" t="str">
        <f t="shared" si="8"/>
        <v>CMA CGM PERTH</v>
      </c>
      <c r="B26" s="235">
        <f t="shared" si="8"/>
        <v>0</v>
      </c>
      <c r="C26" s="236">
        <f t="shared" si="8"/>
        <v>0</v>
      </c>
      <c r="D26" s="236" t="str">
        <f t="shared" si="8"/>
        <v>474S</v>
      </c>
      <c r="E26" s="236" t="str">
        <f t="shared" si="8"/>
        <v>VCPE0474S</v>
      </c>
      <c r="F26" s="236" t="str">
        <f>F17</f>
        <v>ANL</v>
      </c>
      <c r="G26" s="237"/>
      <c r="H26" s="237"/>
      <c r="I26" s="237"/>
      <c r="J26" s="237"/>
      <c r="K26" s="237"/>
      <c r="L26" s="237"/>
    </row>
    <row r="27" spans="1:20" s="76" customFormat="1" ht="30.9" customHeight="1">
      <c r="A27" s="128" t="s">
        <v>396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75"/>
      <c r="N27" s="75"/>
      <c r="O27" s="75"/>
      <c r="P27" s="75"/>
      <c r="Q27" s="75"/>
      <c r="R27" s="75"/>
      <c r="S27" s="75"/>
    </row>
    <row r="28" spans="1:20" s="70" customFormat="1" ht="24" customHeight="1">
      <c r="F28" s="73"/>
      <c r="G28" s="73"/>
      <c r="H28" s="73"/>
      <c r="I28" s="73"/>
      <c r="K28" s="73"/>
      <c r="L28" s="73"/>
      <c r="O28" s="64"/>
      <c r="P28" s="64"/>
      <c r="Q28" s="64"/>
      <c r="R28" s="64"/>
      <c r="S28" s="64"/>
      <c r="T28" s="64"/>
    </row>
    <row r="29" spans="1:20" ht="29.4" customHeight="1">
      <c r="D29" s="77"/>
      <c r="E29" s="77"/>
      <c r="F29" s="125"/>
      <c r="L29" s="78"/>
    </row>
    <row r="30" spans="1:20" ht="34.200000000000003" customHeight="1">
      <c r="D30" s="124"/>
      <c r="E30" s="79"/>
      <c r="F30" s="126"/>
    </row>
  </sheetData>
  <mergeCells count="5">
    <mergeCell ref="H11:I11"/>
    <mergeCell ref="A20:B21"/>
    <mergeCell ref="F20:F21"/>
    <mergeCell ref="D9:N9"/>
    <mergeCell ref="A11:B12"/>
  </mergeCells>
  <phoneticPr fontId="3" type="noConversion"/>
  <conditionalFormatting sqref="H21">
    <cfRule type="cellIs" dxfId="121" priority="1" stopIfTrue="1" operator="lessThan">
      <formula>#REF!</formula>
    </cfRule>
    <cfRule type="cellIs" dxfId="120" priority="2" stopIfTrue="1" operator="equal">
      <formula>#REF!</formula>
    </cfRule>
  </conditionalFormatting>
  <printOptions horizontalCentered="1" verticalCentered="1"/>
  <pageMargins left="0.22" right="0.26" top="0.23" bottom="0.28000000000000003" header="0.17" footer="0.21"/>
  <pageSetup paperSize="9" scale="55" orientation="landscape" r:id="rId1"/>
  <headerFooter alignWithMargins="0"/>
  <ignoredErrors>
    <ignoredError sqref="G16:G17" evalErro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N26"/>
  <sheetViews>
    <sheetView topLeftCell="A9" zoomScale="85" workbookViewId="0">
      <selection activeCell="G13" sqref="G13"/>
    </sheetView>
  </sheetViews>
  <sheetFormatPr defaultColWidth="9.109375" defaultRowHeight="13.2"/>
  <cols>
    <col min="1" max="1" width="34.44140625" style="102" customWidth="1"/>
    <col min="2" max="2" width="17.44140625" style="33" customWidth="1"/>
    <col min="3" max="4" width="16.44140625" style="33" customWidth="1"/>
    <col min="5" max="5" width="16.109375" style="33" customWidth="1"/>
    <col min="6" max="6" width="8.109375" style="33" customWidth="1"/>
    <col min="7" max="7" width="19.44140625" style="33" bestFit="1" customWidth="1"/>
    <col min="8" max="8" width="20.44140625" style="33" bestFit="1" customWidth="1"/>
    <col min="9" max="9" width="20.109375" style="33" bestFit="1" customWidth="1"/>
    <col min="10" max="10" width="19" style="33" bestFit="1" customWidth="1"/>
    <col min="11" max="13" width="22.109375" style="33" bestFit="1" customWidth="1"/>
    <col min="14" max="14" width="19.6640625" style="33" customWidth="1"/>
    <col min="15" max="16384" width="9.109375" style="33"/>
  </cols>
  <sheetData>
    <row r="7" spans="1:14" ht="32.85" customHeight="1"/>
    <row r="8" spans="1:14" ht="15" customHeight="1"/>
    <row r="9" spans="1:14" ht="46.2" customHeight="1">
      <c r="A9" s="445" t="s">
        <v>397</v>
      </c>
      <c r="B9" s="445"/>
      <c r="C9" s="445"/>
      <c r="D9" s="445"/>
      <c r="E9" s="445"/>
      <c r="F9" s="445"/>
      <c r="G9" s="445"/>
      <c r="H9" s="445"/>
      <c r="I9" s="445"/>
      <c r="J9" s="445"/>
    </row>
    <row r="10" spans="1:14" ht="14.85" customHeight="1">
      <c r="I10" s="34"/>
    </row>
    <row r="11" spans="1:14" s="35" customFormat="1" ht="29.4" customHeight="1">
      <c r="A11" s="446" t="s">
        <v>12</v>
      </c>
      <c r="B11" s="446"/>
      <c r="C11" s="255" t="s">
        <v>1</v>
      </c>
      <c r="D11" s="255" t="s">
        <v>2</v>
      </c>
      <c r="E11" s="255" t="s">
        <v>15</v>
      </c>
      <c r="F11" s="447" t="s">
        <v>16</v>
      </c>
      <c r="G11" s="257" t="s">
        <v>134</v>
      </c>
      <c r="H11" s="438" t="s">
        <v>6</v>
      </c>
      <c r="I11" s="438"/>
      <c r="J11" s="257" t="s">
        <v>135</v>
      </c>
      <c r="K11" s="257" t="s">
        <v>398</v>
      </c>
      <c r="L11" s="257" t="s">
        <v>399</v>
      </c>
      <c r="M11" s="257" t="s">
        <v>400</v>
      </c>
      <c r="N11" s="257" t="s">
        <v>401</v>
      </c>
    </row>
    <row r="12" spans="1:14" s="35" customFormat="1" ht="29.4" customHeight="1">
      <c r="A12" s="446"/>
      <c r="B12" s="446"/>
      <c r="C12" s="255" t="s">
        <v>7</v>
      </c>
      <c r="D12" s="255" t="s">
        <v>7</v>
      </c>
      <c r="E12" s="255" t="s">
        <v>7</v>
      </c>
      <c r="F12" s="447"/>
      <c r="G12" s="257" t="s">
        <v>47</v>
      </c>
      <c r="H12" s="257" t="s">
        <v>8</v>
      </c>
      <c r="I12" s="257" t="s">
        <v>9</v>
      </c>
      <c r="J12" s="257" t="s">
        <v>76</v>
      </c>
      <c r="K12" s="257" t="s">
        <v>402</v>
      </c>
      <c r="L12" s="257" t="s">
        <v>403</v>
      </c>
      <c r="M12" s="257" t="s">
        <v>404</v>
      </c>
      <c r="N12" s="257" t="s">
        <v>405</v>
      </c>
    </row>
    <row r="13" spans="1:14" s="36" customFormat="1" ht="30.9" customHeight="1">
      <c r="A13" s="324" t="s">
        <v>406</v>
      </c>
      <c r="B13" s="267"/>
      <c r="C13" s="326"/>
      <c r="D13" s="326" t="s">
        <v>407</v>
      </c>
      <c r="E13" s="325" t="s">
        <v>408</v>
      </c>
      <c r="F13" s="355" t="s">
        <v>86</v>
      </c>
      <c r="G13" s="205">
        <f>H13-2</f>
        <v>45961</v>
      </c>
      <c r="H13" s="205">
        <v>45963</v>
      </c>
      <c r="I13" s="205">
        <f>H13+1</f>
        <v>45964</v>
      </c>
      <c r="J13" s="205">
        <f>H13+3</f>
        <v>45966</v>
      </c>
      <c r="K13" s="205">
        <f>H13+5</f>
        <v>45968</v>
      </c>
      <c r="L13" s="205">
        <f>H13+19</f>
        <v>45982</v>
      </c>
      <c r="M13" s="205">
        <f>H13+22</f>
        <v>45985</v>
      </c>
      <c r="N13" s="205">
        <f>H13+26</f>
        <v>45989</v>
      </c>
    </row>
    <row r="14" spans="1:14" s="36" customFormat="1" ht="30.9" customHeight="1">
      <c r="A14" s="324" t="s">
        <v>409</v>
      </c>
      <c r="B14" s="267"/>
      <c r="C14" s="326"/>
      <c r="D14" s="326" t="s">
        <v>410</v>
      </c>
      <c r="E14" s="325" t="s">
        <v>411</v>
      </c>
      <c r="F14" s="355" t="s">
        <v>412</v>
      </c>
      <c r="G14" s="205">
        <f>H14-2</f>
        <v>45968</v>
      </c>
      <c r="H14" s="205">
        <f>H13+7</f>
        <v>45970</v>
      </c>
      <c r="I14" s="205">
        <f t="shared" ref="H14:K17" si="0">I13+7</f>
        <v>45971</v>
      </c>
      <c r="J14" s="205">
        <f t="shared" si="0"/>
        <v>45973</v>
      </c>
      <c r="K14" s="205">
        <f t="shared" si="0"/>
        <v>45975</v>
      </c>
      <c r="L14" s="205">
        <f>L13+7</f>
        <v>45989</v>
      </c>
      <c r="M14" s="205">
        <f t="shared" ref="M14:N17" si="1">M13+7</f>
        <v>45992</v>
      </c>
      <c r="N14" s="205">
        <f t="shared" si="1"/>
        <v>45996</v>
      </c>
    </row>
    <row r="15" spans="1:14" s="36" customFormat="1" ht="30.9" customHeight="1">
      <c r="A15" s="324" t="s">
        <v>413</v>
      </c>
      <c r="B15" s="267"/>
      <c r="C15" s="326"/>
      <c r="D15" s="326" t="s">
        <v>414</v>
      </c>
      <c r="E15" s="325" t="s">
        <v>415</v>
      </c>
      <c r="F15" s="355" t="s">
        <v>416</v>
      </c>
      <c r="G15" s="205">
        <f>H15-2</f>
        <v>45975</v>
      </c>
      <c r="H15" s="205">
        <f>H14+7</f>
        <v>45977</v>
      </c>
      <c r="I15" s="205">
        <f t="shared" si="0"/>
        <v>45978</v>
      </c>
      <c r="J15" s="205">
        <f t="shared" si="0"/>
        <v>45980</v>
      </c>
      <c r="K15" s="205">
        <f t="shared" si="0"/>
        <v>45982</v>
      </c>
      <c r="L15" s="205">
        <f>L14+7</f>
        <v>45996</v>
      </c>
      <c r="M15" s="205">
        <f t="shared" si="1"/>
        <v>45999</v>
      </c>
      <c r="N15" s="205">
        <f t="shared" si="1"/>
        <v>46003</v>
      </c>
    </row>
    <row r="16" spans="1:14" s="36" customFormat="1" ht="30.9" customHeight="1">
      <c r="A16" s="324" t="s">
        <v>417</v>
      </c>
      <c r="B16" s="267"/>
      <c r="C16" s="326"/>
      <c r="D16" s="326" t="s">
        <v>418</v>
      </c>
      <c r="E16" s="325" t="s">
        <v>419</v>
      </c>
      <c r="F16" s="355" t="s">
        <v>420</v>
      </c>
      <c r="G16" s="205">
        <f>H16-2</f>
        <v>45982</v>
      </c>
      <c r="H16" s="205">
        <f t="shared" si="0"/>
        <v>45984</v>
      </c>
      <c r="I16" s="205">
        <f t="shared" si="0"/>
        <v>45985</v>
      </c>
      <c r="J16" s="205">
        <f t="shared" si="0"/>
        <v>45987</v>
      </c>
      <c r="K16" s="205">
        <f t="shared" si="0"/>
        <v>45989</v>
      </c>
      <c r="L16" s="205">
        <f>L15+7</f>
        <v>46003</v>
      </c>
      <c r="M16" s="205">
        <f t="shared" si="1"/>
        <v>46006</v>
      </c>
      <c r="N16" s="205">
        <f t="shared" si="1"/>
        <v>46010</v>
      </c>
    </row>
    <row r="17" spans="1:14" s="36" customFormat="1" ht="30.9" customHeight="1">
      <c r="A17" s="324" t="s">
        <v>421</v>
      </c>
      <c r="B17" s="267"/>
      <c r="C17" s="326"/>
      <c r="D17" s="326"/>
      <c r="E17" s="325"/>
      <c r="F17" s="355"/>
      <c r="G17" s="205">
        <f>H17-2</f>
        <v>45989</v>
      </c>
      <c r="H17" s="205">
        <f t="shared" si="0"/>
        <v>45991</v>
      </c>
      <c r="I17" s="205">
        <f t="shared" si="0"/>
        <v>45992</v>
      </c>
      <c r="J17" s="205">
        <f t="shared" si="0"/>
        <v>45994</v>
      </c>
      <c r="K17" s="205">
        <f t="shared" si="0"/>
        <v>45996</v>
      </c>
      <c r="L17" s="205">
        <f>L16+7</f>
        <v>46010</v>
      </c>
      <c r="M17" s="205">
        <f t="shared" si="1"/>
        <v>46013</v>
      </c>
      <c r="N17" s="205">
        <f t="shared" si="1"/>
        <v>46017</v>
      </c>
    </row>
    <row r="18" spans="1:14" s="36" customFormat="1" ht="29.4" customHeight="1">
      <c r="A18" s="324"/>
      <c r="B18" s="267"/>
      <c r="C18" s="326"/>
      <c r="D18" s="326"/>
      <c r="E18" s="325"/>
      <c r="F18" s="355"/>
      <c r="I18" s="37"/>
    </row>
    <row r="19" spans="1:14" s="36" customFormat="1" ht="29.4" customHeight="1">
      <c r="A19" s="439" t="s">
        <v>12</v>
      </c>
      <c r="B19" s="440"/>
      <c r="C19" s="255" t="s">
        <v>13</v>
      </c>
      <c r="D19" s="255" t="s">
        <v>14</v>
      </c>
      <c r="E19" s="255" t="s">
        <v>15</v>
      </c>
      <c r="F19" s="443" t="s">
        <v>16</v>
      </c>
      <c r="G19" s="262"/>
    </row>
    <row r="20" spans="1:14" s="36" customFormat="1" ht="29.4" customHeight="1">
      <c r="A20" s="441"/>
      <c r="B20" s="442"/>
      <c r="C20" s="255" t="s">
        <v>7</v>
      </c>
      <c r="D20" s="255" t="s">
        <v>7</v>
      </c>
      <c r="E20" s="255" t="s">
        <v>7</v>
      </c>
      <c r="F20" s="444"/>
      <c r="G20" s="262"/>
    </row>
    <row r="21" spans="1:14" s="36" customFormat="1" ht="30.9" customHeight="1">
      <c r="A21" s="261" t="str">
        <f t="shared" ref="A21:F21" si="2">A13</f>
        <v>EVER ENVOY</v>
      </c>
      <c r="B21" s="263">
        <f t="shared" si="2"/>
        <v>0</v>
      </c>
      <c r="C21" s="264">
        <f t="shared" si="2"/>
        <v>0</v>
      </c>
      <c r="D21" s="265" t="str">
        <f t="shared" si="2"/>
        <v>198S</v>
      </c>
      <c r="E21" s="266" t="str">
        <f t="shared" si="2"/>
        <v>VEVY0198S</v>
      </c>
      <c r="F21" s="206" t="str">
        <f t="shared" si="2"/>
        <v>EMC</v>
      </c>
      <c r="G21" s="262"/>
    </row>
    <row r="22" spans="1:14" s="36" customFormat="1" ht="30.9" customHeight="1">
      <c r="A22" s="261" t="e">
        <f>#REF!</f>
        <v>#REF!</v>
      </c>
      <c r="B22" s="263">
        <f t="shared" ref="B22:F22" si="3">B14</f>
        <v>0</v>
      </c>
      <c r="C22" s="264">
        <f>C14</f>
        <v>0</v>
      </c>
      <c r="D22" s="265" t="str">
        <f t="shared" si="3"/>
        <v>2361S</v>
      </c>
      <c r="E22" s="266" t="str">
        <f t="shared" si="3"/>
        <v>VDIC2361S</v>
      </c>
      <c r="F22" s="206" t="str">
        <f t="shared" si="3"/>
        <v>HLC</v>
      </c>
      <c r="G22" s="262"/>
    </row>
    <row r="23" spans="1:14" s="36" customFormat="1" ht="30.9" customHeight="1">
      <c r="A23" s="261" t="str">
        <f>A14</f>
        <v>DIMITRA C</v>
      </c>
      <c r="B23" s="263">
        <f t="shared" ref="B23:F23" si="4">B15</f>
        <v>0</v>
      </c>
      <c r="C23" s="264">
        <f t="shared" si="4"/>
        <v>0</v>
      </c>
      <c r="D23" s="265" t="str">
        <f t="shared" si="4"/>
        <v>2505S</v>
      </c>
      <c r="E23" s="266" t="str">
        <f t="shared" si="4"/>
        <v>VTMB2505S</v>
      </c>
      <c r="F23" s="206" t="str">
        <f t="shared" si="4"/>
        <v>TSL</v>
      </c>
      <c r="G23" s="262"/>
    </row>
    <row r="24" spans="1:14" s="36" customFormat="1" ht="30.9" customHeight="1">
      <c r="A24" s="261" t="str">
        <f t="shared" ref="A24:F25" si="5">A16</f>
        <v>TIAN SHUN HE</v>
      </c>
      <c r="B24" s="263">
        <f t="shared" si="5"/>
        <v>0</v>
      </c>
      <c r="C24" s="264">
        <f t="shared" si="5"/>
        <v>0</v>
      </c>
      <c r="D24" s="265" t="str">
        <f t="shared" si="5"/>
        <v>2507S</v>
      </c>
      <c r="E24" s="266" t="str">
        <f t="shared" si="5"/>
        <v>VTSH2507S</v>
      </c>
      <c r="F24" s="206" t="str">
        <f t="shared" si="5"/>
        <v>SCL</v>
      </c>
      <c r="G24" s="262"/>
    </row>
    <row r="25" spans="1:14" s="36" customFormat="1" ht="30.9" customHeight="1">
      <c r="A25" s="261" t="str">
        <f t="shared" si="5"/>
        <v>OMIT</v>
      </c>
      <c r="B25" s="263">
        <f t="shared" si="5"/>
        <v>0</v>
      </c>
      <c r="C25" s="264">
        <f t="shared" si="5"/>
        <v>0</v>
      </c>
      <c r="D25" s="265">
        <f t="shared" si="5"/>
        <v>0</v>
      </c>
      <c r="E25" s="266">
        <f t="shared" si="5"/>
        <v>0</v>
      </c>
      <c r="F25" s="206">
        <f t="shared" si="5"/>
        <v>0</v>
      </c>
      <c r="G25" s="262"/>
    </row>
    <row r="26" spans="1:14" s="40" customFormat="1" ht="29.4" customHeight="1">
      <c r="A26" s="362" t="s">
        <v>422</v>
      </c>
      <c r="B26" s="38"/>
      <c r="C26" s="39"/>
      <c r="D26" s="39"/>
      <c r="E26" s="39"/>
      <c r="F26" s="39"/>
      <c r="G26" s="39"/>
    </row>
  </sheetData>
  <mergeCells count="6">
    <mergeCell ref="A19:B20"/>
    <mergeCell ref="F19:F20"/>
    <mergeCell ref="A9:J9"/>
    <mergeCell ref="A11:B12"/>
    <mergeCell ref="F11:F12"/>
    <mergeCell ref="H11:I11"/>
  </mergeCells>
  <phoneticPr fontId="3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7:T30"/>
  <sheetViews>
    <sheetView topLeftCell="A8" workbookViewId="0">
      <selection activeCell="G13" sqref="G13"/>
    </sheetView>
  </sheetViews>
  <sheetFormatPr defaultColWidth="9.109375" defaultRowHeight="13.2"/>
  <cols>
    <col min="1" max="1" width="39.109375" style="41" customWidth="1"/>
    <col min="2" max="2" width="22.44140625" style="41" customWidth="1"/>
    <col min="3" max="3" width="11.44140625" style="41" customWidth="1"/>
    <col min="4" max="4" width="20.44140625" style="41" customWidth="1"/>
    <col min="5" max="5" width="33" style="41" customWidth="1"/>
    <col min="6" max="6" width="16" style="41" customWidth="1"/>
    <col min="7" max="7" width="21.109375" style="41" bestFit="1" customWidth="1"/>
    <col min="8" max="8" width="21.44140625" style="42" bestFit="1" customWidth="1"/>
    <col min="9" max="9" width="21" style="42" bestFit="1" customWidth="1"/>
    <col min="10" max="12" width="21" style="42" customWidth="1"/>
    <col min="13" max="13" width="24.44140625" style="41" customWidth="1"/>
    <col min="14" max="14" width="0.109375" style="41" customWidth="1"/>
    <col min="15" max="16" width="18.44140625" style="41" hidden="1" customWidth="1"/>
    <col min="17" max="17" width="17" style="41" customWidth="1"/>
    <col min="18" max="18" width="17.109375" style="41" customWidth="1"/>
    <col min="19" max="19" width="18.44140625" style="41" customWidth="1"/>
    <col min="20" max="16384" width="9.109375" style="41"/>
  </cols>
  <sheetData>
    <row r="7" spans="1:17" ht="30" customHeight="1"/>
    <row r="8" spans="1:17" ht="12" customHeight="1"/>
    <row r="9" spans="1:17" ht="30" customHeight="1">
      <c r="A9" s="431" t="s">
        <v>423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</row>
    <row r="10" spans="1:17" ht="30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7" s="292" customFormat="1" ht="35.700000000000003" customHeight="1">
      <c r="A11" s="429" t="s">
        <v>12</v>
      </c>
      <c r="B11" s="429"/>
      <c r="C11" s="268" t="s">
        <v>19</v>
      </c>
      <c r="D11" s="268" t="s">
        <v>20</v>
      </c>
      <c r="E11" s="268" t="s">
        <v>15</v>
      </c>
      <c r="F11" s="430" t="s">
        <v>16</v>
      </c>
      <c r="G11" s="269" t="s">
        <v>27</v>
      </c>
      <c r="H11" s="432" t="s">
        <v>21</v>
      </c>
      <c r="I11" s="432"/>
      <c r="J11" s="269" t="s">
        <v>158</v>
      </c>
      <c r="K11" s="269" t="s">
        <v>159</v>
      </c>
      <c r="L11" s="269" t="s">
        <v>424</v>
      </c>
      <c r="M11" s="269" t="s">
        <v>425</v>
      </c>
      <c r="N11" s="41"/>
      <c r="O11" s="44"/>
      <c r="P11" s="44"/>
      <c r="Q11" s="44"/>
    </row>
    <row r="12" spans="1:17" s="292" customFormat="1" ht="29.4" customHeight="1">
      <c r="A12" s="429"/>
      <c r="B12" s="429"/>
      <c r="C12" s="268" t="s">
        <v>7</v>
      </c>
      <c r="D12" s="268" t="s">
        <v>7</v>
      </c>
      <c r="E12" s="268" t="s">
        <v>7</v>
      </c>
      <c r="F12" s="430"/>
      <c r="G12" s="269" t="s">
        <v>28</v>
      </c>
      <c r="H12" s="269" t="s">
        <v>8</v>
      </c>
      <c r="I12" s="269" t="s">
        <v>9</v>
      </c>
      <c r="J12" s="269" t="s">
        <v>160</v>
      </c>
      <c r="K12" s="269" t="s">
        <v>426</v>
      </c>
      <c r="L12" s="269" t="s">
        <v>358</v>
      </c>
      <c r="M12" s="269" t="s">
        <v>427</v>
      </c>
      <c r="N12" s="41"/>
    </row>
    <row r="13" spans="1:17" s="45" customFormat="1" ht="30.9" customHeight="1">
      <c r="A13" s="333" t="s">
        <v>428</v>
      </c>
      <c r="B13" s="174"/>
      <c r="C13" s="174"/>
      <c r="D13" s="333" t="s">
        <v>429</v>
      </c>
      <c r="E13" s="333" t="s">
        <v>430</v>
      </c>
      <c r="F13" s="174" t="s">
        <v>431</v>
      </c>
      <c r="G13" s="173">
        <v>45959</v>
      </c>
      <c r="H13" s="173">
        <v>45960</v>
      </c>
      <c r="I13" s="173">
        <v>45961</v>
      </c>
      <c r="J13" s="173">
        <v>45963</v>
      </c>
      <c r="K13" s="173">
        <v>45968</v>
      </c>
      <c r="L13" s="173">
        <v>45993</v>
      </c>
      <c r="M13" s="173">
        <v>45995</v>
      </c>
      <c r="N13" s="41"/>
    </row>
    <row r="14" spans="1:17" s="45" customFormat="1" ht="30.9" customHeight="1">
      <c r="A14" s="333" t="s">
        <v>432</v>
      </c>
      <c r="B14" s="174"/>
      <c r="C14" s="174"/>
      <c r="D14" s="333" t="s">
        <v>433</v>
      </c>
      <c r="E14" s="333" t="s">
        <v>434</v>
      </c>
      <c r="F14" s="174" t="s">
        <v>431</v>
      </c>
      <c r="G14" s="173">
        <f t="shared" ref="G14:M15" si="0">G13+7</f>
        <v>45966</v>
      </c>
      <c r="H14" s="173">
        <f t="shared" si="0"/>
        <v>45967</v>
      </c>
      <c r="I14" s="173">
        <f t="shared" si="0"/>
        <v>45968</v>
      </c>
      <c r="J14" s="173">
        <f t="shared" si="0"/>
        <v>45970</v>
      </c>
      <c r="K14" s="173">
        <f t="shared" si="0"/>
        <v>45975</v>
      </c>
      <c r="L14" s="173">
        <f t="shared" si="0"/>
        <v>46000</v>
      </c>
      <c r="M14" s="173">
        <f t="shared" si="0"/>
        <v>46002</v>
      </c>
      <c r="N14" s="41"/>
    </row>
    <row r="15" spans="1:17" s="45" customFormat="1" ht="30.9" customHeight="1">
      <c r="A15" s="333" t="s">
        <v>435</v>
      </c>
      <c r="B15" s="174"/>
      <c r="C15" s="174"/>
      <c r="D15" s="333" t="s">
        <v>436</v>
      </c>
      <c r="E15" s="333" t="s">
        <v>437</v>
      </c>
      <c r="F15" s="174" t="s">
        <v>201</v>
      </c>
      <c r="G15" s="173">
        <f t="shared" si="0"/>
        <v>45973</v>
      </c>
      <c r="H15" s="173">
        <f>H14+7</f>
        <v>45974</v>
      </c>
      <c r="I15" s="173">
        <f t="shared" si="0"/>
        <v>45975</v>
      </c>
      <c r="J15" s="173">
        <f t="shared" si="0"/>
        <v>45977</v>
      </c>
      <c r="K15" s="173">
        <f t="shared" si="0"/>
        <v>45982</v>
      </c>
      <c r="L15" s="173">
        <f t="shared" si="0"/>
        <v>46007</v>
      </c>
      <c r="M15" s="173">
        <f t="shared" si="0"/>
        <v>46009</v>
      </c>
      <c r="N15" s="41"/>
    </row>
    <row r="16" spans="1:17" s="45" customFormat="1" ht="30.9" customHeight="1">
      <c r="A16" s="333" t="s">
        <v>438</v>
      </c>
      <c r="B16" s="174"/>
      <c r="C16" s="174"/>
      <c r="D16" s="333" t="s">
        <v>96</v>
      </c>
      <c r="E16" s="333" t="s">
        <v>439</v>
      </c>
      <c r="F16" s="174" t="s">
        <v>201</v>
      </c>
      <c r="G16" s="173">
        <f>G15+7</f>
        <v>45980</v>
      </c>
      <c r="H16" s="173">
        <f>H15+7</f>
        <v>45981</v>
      </c>
      <c r="I16" s="173">
        <f t="shared" ref="I16:M17" si="1">I15+7</f>
        <v>45982</v>
      </c>
      <c r="J16" s="173">
        <f t="shared" si="1"/>
        <v>45984</v>
      </c>
      <c r="K16" s="173">
        <f t="shared" si="1"/>
        <v>45989</v>
      </c>
      <c r="L16" s="173">
        <f t="shared" si="1"/>
        <v>46014</v>
      </c>
      <c r="M16" s="173">
        <f t="shared" si="1"/>
        <v>46016</v>
      </c>
      <c r="N16" s="41"/>
    </row>
    <row r="17" spans="1:20" s="45" customFormat="1" ht="30.9" customHeight="1">
      <c r="A17" s="174" t="s">
        <v>440</v>
      </c>
      <c r="B17" s="174"/>
      <c r="C17" s="174"/>
      <c r="D17" s="333" t="s">
        <v>441</v>
      </c>
      <c r="E17" s="333" t="s">
        <v>442</v>
      </c>
      <c r="F17" s="174" t="s">
        <v>431</v>
      </c>
      <c r="G17" s="173">
        <f>G16+7</f>
        <v>45987</v>
      </c>
      <c r="H17" s="173">
        <f>H16+7</f>
        <v>45988</v>
      </c>
      <c r="I17" s="173">
        <f t="shared" si="1"/>
        <v>45989</v>
      </c>
      <c r="J17" s="173">
        <f t="shared" si="1"/>
        <v>45991</v>
      </c>
      <c r="K17" s="173">
        <f t="shared" si="1"/>
        <v>45996</v>
      </c>
      <c r="L17" s="173">
        <f t="shared" si="1"/>
        <v>46021</v>
      </c>
      <c r="M17" s="173">
        <f t="shared" si="1"/>
        <v>46023</v>
      </c>
      <c r="N17" s="41"/>
    </row>
    <row r="18" spans="1:20" ht="30.9" customHeight="1">
      <c r="A18" s="293"/>
      <c r="B18" s="294"/>
      <c r="C18" s="295"/>
      <c r="D18" s="295"/>
      <c r="E18" s="296"/>
      <c r="F18" s="293"/>
      <c r="G18" s="46"/>
      <c r="H18" s="46"/>
      <c r="I18" s="46"/>
      <c r="J18" s="46"/>
      <c r="K18" s="46"/>
      <c r="L18" s="46"/>
      <c r="M18" s="46"/>
    </row>
    <row r="19" spans="1:20" s="45" customFormat="1" ht="27.45" customHeight="1">
      <c r="B19" s="174"/>
      <c r="C19" s="174"/>
      <c r="D19" s="174"/>
      <c r="E19" s="333"/>
      <c r="F19" s="333"/>
      <c r="G19" s="47"/>
      <c r="H19" s="47"/>
      <c r="N19" s="41"/>
      <c r="O19" s="41"/>
      <c r="P19" s="41"/>
    </row>
    <row r="20" spans="1:20" s="45" customFormat="1" ht="29.4" customHeight="1">
      <c r="A20" s="430" t="s">
        <v>268</v>
      </c>
      <c r="B20" s="437"/>
      <c r="C20" s="268" t="s">
        <v>19</v>
      </c>
      <c r="D20" s="268" t="s">
        <v>20</v>
      </c>
      <c r="E20" s="297" t="s">
        <v>15</v>
      </c>
      <c r="F20" s="437" t="s">
        <v>16</v>
      </c>
      <c r="G20" s="269" t="s">
        <v>443</v>
      </c>
      <c r="H20" s="269" t="s">
        <v>444</v>
      </c>
      <c r="I20" s="269" t="s">
        <v>354</v>
      </c>
      <c r="J20" s="269"/>
      <c r="K20" s="269"/>
      <c r="L20" s="269"/>
      <c r="M20" s="339"/>
      <c r="N20" s="339"/>
      <c r="O20" s="339"/>
      <c r="P20" s="269" t="s">
        <v>371</v>
      </c>
      <c r="Q20" s="269"/>
    </row>
    <row r="21" spans="1:20" s="45" customFormat="1" ht="29.4" customHeight="1">
      <c r="A21" s="437"/>
      <c r="B21" s="437"/>
      <c r="C21" s="297" t="s">
        <v>7</v>
      </c>
      <c r="D21" s="297" t="s">
        <v>7</v>
      </c>
      <c r="E21" s="297" t="s">
        <v>7</v>
      </c>
      <c r="F21" s="437"/>
      <c r="G21" s="269" t="s">
        <v>445</v>
      </c>
      <c r="H21" s="269" t="s">
        <v>446</v>
      </c>
      <c r="I21" s="269" t="s">
        <v>360</v>
      </c>
      <c r="J21" s="269"/>
      <c r="K21" s="269"/>
      <c r="L21" s="269"/>
      <c r="M21" s="339"/>
      <c r="N21" s="339"/>
      <c r="O21" s="339"/>
      <c r="P21" s="269" t="s">
        <v>377</v>
      </c>
      <c r="Q21" s="269"/>
    </row>
    <row r="22" spans="1:20" s="45" customFormat="1" ht="30.9" customHeight="1">
      <c r="A22" s="174" t="str">
        <f>A13</f>
        <v>CMA CGM PARATY</v>
      </c>
      <c r="B22" s="298">
        <f t="shared" ref="A22:F26" si="2">B13</f>
        <v>0</v>
      </c>
      <c r="C22" s="175">
        <f t="shared" si="2"/>
        <v>0</v>
      </c>
      <c r="D22" s="175" t="str">
        <f t="shared" si="2"/>
        <v xml:space="preserve">0BDMKW
</v>
      </c>
      <c r="E22" s="176" t="str">
        <f t="shared" si="2"/>
        <v>VPRY0007W</v>
      </c>
      <c r="F22" s="174" t="str">
        <f t="shared" si="2"/>
        <v>CMA</v>
      </c>
      <c r="G22" s="173">
        <f>I13+37</f>
        <v>45998</v>
      </c>
      <c r="H22" s="173">
        <f>I13+38</f>
        <v>45999</v>
      </c>
      <c r="I22" s="173">
        <f>H22+2</f>
        <v>46001</v>
      </c>
      <c r="J22" s="299"/>
      <c r="K22" s="173"/>
      <c r="L22" s="173"/>
      <c r="M22" s="339"/>
      <c r="N22" s="339"/>
      <c r="O22" s="339"/>
      <c r="P22" s="173">
        <f>I13+77</f>
        <v>46038</v>
      </c>
      <c r="Q22" s="173"/>
    </row>
    <row r="23" spans="1:20" s="45" customFormat="1" ht="30.9" customHeight="1">
      <c r="A23" s="177" t="str">
        <f t="shared" si="2"/>
        <v>CMA CGM BAHIA</v>
      </c>
      <c r="B23" s="171">
        <f t="shared" si="2"/>
        <v>0</v>
      </c>
      <c r="C23" s="172">
        <f t="shared" si="2"/>
        <v>0</v>
      </c>
      <c r="D23" s="172" t="str">
        <f t="shared" si="2"/>
        <v>0BDMMW</v>
      </c>
      <c r="E23" s="176" t="str">
        <f t="shared" si="2"/>
        <v>VCBA0008W</v>
      </c>
      <c r="F23" s="174" t="str">
        <f t="shared" si="2"/>
        <v>CMA</v>
      </c>
      <c r="G23" s="173">
        <f t="shared" ref="G23:H26" si="3">G22+7</f>
        <v>46005</v>
      </c>
      <c r="H23" s="173">
        <f t="shared" si="3"/>
        <v>46006</v>
      </c>
      <c r="I23" s="173">
        <f>H23+1</f>
        <v>46007</v>
      </c>
      <c r="J23" s="299"/>
      <c r="K23" s="173"/>
      <c r="L23" s="173"/>
      <c r="M23" s="339"/>
      <c r="N23" s="339"/>
      <c r="O23" s="339"/>
      <c r="P23" s="173">
        <f>I14+77</f>
        <v>46045</v>
      </c>
      <c r="Q23" s="173"/>
    </row>
    <row r="24" spans="1:20" s="45" customFormat="1" ht="30.9" customHeight="1">
      <c r="A24" s="177" t="str">
        <f t="shared" si="2"/>
        <v>COSCO SHIPPING CHILE</v>
      </c>
      <c r="B24" s="171">
        <f t="shared" si="2"/>
        <v>0</v>
      </c>
      <c r="C24" s="172">
        <f t="shared" si="2"/>
        <v>0</v>
      </c>
      <c r="D24" s="172" t="str">
        <f t="shared" si="2"/>
        <v>005W</v>
      </c>
      <c r="E24" s="176" t="str">
        <f t="shared" si="2"/>
        <v>VCCI0005W</v>
      </c>
      <c r="F24" s="174" t="str">
        <f t="shared" si="2"/>
        <v>COS</v>
      </c>
      <c r="G24" s="173">
        <f t="shared" si="3"/>
        <v>46012</v>
      </c>
      <c r="H24" s="173">
        <f t="shared" si="3"/>
        <v>46013</v>
      </c>
      <c r="I24" s="173">
        <f>H24+1</f>
        <v>46014</v>
      </c>
      <c r="J24" s="299"/>
      <c r="K24" s="173"/>
      <c r="L24" s="173"/>
      <c r="M24" s="339"/>
      <c r="N24" s="339"/>
      <c r="O24" s="339"/>
      <c r="P24" s="173">
        <f>I15+77</f>
        <v>46052</v>
      </c>
      <c r="Q24" s="173"/>
    </row>
    <row r="25" spans="1:20" s="45" customFormat="1" ht="30.9" customHeight="1">
      <c r="A25" s="177" t="str">
        <f t="shared" si="2"/>
        <v>COSCO SHIPPING ARGENTINA</v>
      </c>
      <c r="B25" s="171">
        <f t="shared" si="2"/>
        <v>0</v>
      </c>
      <c r="C25" s="172">
        <f t="shared" si="2"/>
        <v>0</v>
      </c>
      <c r="D25" s="172" t="str">
        <f t="shared" si="2"/>
        <v>008W</v>
      </c>
      <c r="E25" s="176" t="str">
        <f t="shared" si="2"/>
        <v>VCGA0008W</v>
      </c>
      <c r="F25" s="174" t="str">
        <f t="shared" si="2"/>
        <v>COS</v>
      </c>
      <c r="G25" s="173">
        <f t="shared" si="3"/>
        <v>46019</v>
      </c>
      <c r="H25" s="173">
        <f t="shared" si="3"/>
        <v>46020</v>
      </c>
      <c r="I25" s="173">
        <f>H25+1</f>
        <v>46021</v>
      </c>
      <c r="J25" s="299"/>
      <c r="K25" s="173"/>
      <c r="L25" s="173"/>
      <c r="M25" s="339"/>
      <c r="N25" s="339"/>
      <c r="O25" s="339"/>
      <c r="P25" s="173">
        <f>I16+77</f>
        <v>46059</v>
      </c>
      <c r="Q25" s="173"/>
    </row>
    <row r="26" spans="1:20" s="45" customFormat="1" ht="30.9" customHeight="1">
      <c r="A26" s="177" t="str">
        <f t="shared" si="2"/>
        <v>CMA CGM BUZIOS</v>
      </c>
      <c r="B26" s="171">
        <f t="shared" si="2"/>
        <v>0</v>
      </c>
      <c r="C26" s="172">
        <f t="shared" si="2"/>
        <v>0</v>
      </c>
      <c r="D26" s="172" t="str">
        <f t="shared" si="2"/>
        <v xml:space="preserve">0BDMSW
</v>
      </c>
      <c r="E26" s="176" t="str">
        <f t="shared" si="2"/>
        <v>VCBU0009W</v>
      </c>
      <c r="F26" s="174" t="str">
        <f t="shared" si="2"/>
        <v>CMA</v>
      </c>
      <c r="G26" s="173">
        <f t="shared" si="3"/>
        <v>46026</v>
      </c>
      <c r="H26" s="173">
        <f t="shared" si="3"/>
        <v>46027</v>
      </c>
      <c r="I26" s="173">
        <f>H26+1</f>
        <v>46028</v>
      </c>
      <c r="J26" s="299"/>
      <c r="K26" s="173"/>
      <c r="L26" s="173"/>
      <c r="M26" s="173"/>
      <c r="N26" s="173"/>
      <c r="O26" s="173">
        <f>O25+7</f>
        <v>7</v>
      </c>
      <c r="P26" s="173">
        <f>P25+7</f>
        <v>46066</v>
      </c>
      <c r="Q26" s="173"/>
    </row>
    <row r="27" spans="1:20" s="54" customFormat="1" ht="30.9" customHeight="1">
      <c r="A27" s="48" t="s">
        <v>447</v>
      </c>
      <c r="B27" s="49"/>
      <c r="C27" s="49"/>
      <c r="D27" s="50"/>
      <c r="E27" s="50"/>
      <c r="F27" s="50"/>
      <c r="G27" s="50"/>
      <c r="H27" s="51"/>
      <c r="I27" s="51"/>
      <c r="J27" s="51"/>
      <c r="K27" s="51"/>
      <c r="L27" s="51"/>
      <c r="M27" s="52"/>
      <c r="N27" s="41"/>
      <c r="O27" s="41"/>
      <c r="P27" s="41"/>
      <c r="Q27" s="53"/>
      <c r="R27" s="53"/>
      <c r="S27" s="53"/>
      <c r="T27" s="53"/>
    </row>
    <row r="28" spans="1:20" s="45" customFormat="1" ht="24.45" customHeight="1">
      <c r="H28" s="47"/>
      <c r="I28" s="47"/>
      <c r="J28" s="47"/>
      <c r="K28" s="47"/>
      <c r="L28" s="47"/>
      <c r="N28" s="41"/>
      <c r="O28" s="41"/>
      <c r="P28" s="41"/>
      <c r="Q28" s="41"/>
      <c r="R28" s="41"/>
      <c r="S28" s="41"/>
      <c r="T28" s="41"/>
    </row>
    <row r="29" spans="1:20" ht="29.4" customHeight="1">
      <c r="A29" s="55"/>
      <c r="B29" s="55"/>
      <c r="C29" s="55"/>
      <c r="I29" s="56"/>
      <c r="J29" s="56"/>
      <c r="K29" s="56"/>
      <c r="L29" s="56"/>
    </row>
    <row r="30" spans="1:20" ht="34.200000000000003" customHeight="1">
      <c r="A30" s="57"/>
      <c r="B30" s="58"/>
      <c r="C30" s="58"/>
    </row>
  </sheetData>
  <mergeCells count="6">
    <mergeCell ref="A20:B21"/>
    <mergeCell ref="F20:F21"/>
    <mergeCell ref="A9:M9"/>
    <mergeCell ref="A11:B12"/>
    <mergeCell ref="F11:F12"/>
    <mergeCell ref="H11:I11"/>
  </mergeCells>
  <phoneticPr fontId="3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7:O27"/>
  <sheetViews>
    <sheetView topLeftCell="A9" workbookViewId="0">
      <selection activeCell="G13" sqref="G13"/>
    </sheetView>
  </sheetViews>
  <sheetFormatPr defaultColWidth="9.109375" defaultRowHeight="13.2"/>
  <cols>
    <col min="1" max="1" width="38.44140625" style="21" customWidth="1"/>
    <col min="2" max="2" width="22.44140625" style="21" customWidth="1"/>
    <col min="3" max="3" width="15.44140625" style="21" customWidth="1"/>
    <col min="4" max="4" width="14.88671875" style="21" customWidth="1"/>
    <col min="5" max="5" width="15.44140625" style="21" customWidth="1"/>
    <col min="6" max="6" width="8.44140625" style="21" bestFit="1" customWidth="1"/>
    <col min="7" max="8" width="21.44140625" style="21" customWidth="1"/>
    <col min="9" max="9" width="21.44140625" style="22" customWidth="1"/>
    <col min="10" max="13" width="21.44140625" style="21" customWidth="1"/>
    <col min="14" max="14" width="17.44140625" style="21" customWidth="1"/>
    <col min="15" max="15" width="16.44140625" style="21" bestFit="1" customWidth="1"/>
    <col min="16" max="16384" width="9.109375" style="21"/>
  </cols>
  <sheetData>
    <row r="7" spans="1:15" ht="32.85" customHeight="1"/>
    <row r="8" spans="1:15" ht="15" customHeight="1"/>
    <row r="9" spans="1:15" ht="31.95" customHeight="1">
      <c r="A9" s="412" t="s">
        <v>448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</row>
    <row r="10" spans="1:15" ht="14.85" customHeight="1">
      <c r="L10" s="23"/>
    </row>
    <row r="11" spans="1:15" s="24" customFormat="1" ht="29.4" customHeight="1">
      <c r="A11" s="413" t="s">
        <v>12</v>
      </c>
      <c r="B11" s="413"/>
      <c r="C11" s="274" t="s">
        <v>1</v>
      </c>
      <c r="D11" s="274" t="s">
        <v>2</v>
      </c>
      <c r="E11" s="274" t="s">
        <v>15</v>
      </c>
      <c r="F11" s="414" t="s">
        <v>16</v>
      </c>
      <c r="G11" s="275" t="s">
        <v>33</v>
      </c>
      <c r="H11" s="415" t="s">
        <v>6</v>
      </c>
      <c r="I11" s="416"/>
      <c r="J11" s="276" t="s">
        <v>109</v>
      </c>
      <c r="K11" s="275" t="s">
        <v>159</v>
      </c>
      <c r="L11" s="275" t="s">
        <v>449</v>
      </c>
      <c r="M11" s="275" t="s">
        <v>450</v>
      </c>
      <c r="N11" s="275"/>
      <c r="O11" s="275"/>
    </row>
    <row r="12" spans="1:15" s="24" customFormat="1" ht="29.4" customHeight="1">
      <c r="A12" s="413"/>
      <c r="B12" s="413"/>
      <c r="C12" s="274" t="s">
        <v>7</v>
      </c>
      <c r="D12" s="274" t="s">
        <v>7</v>
      </c>
      <c r="E12" s="274" t="s">
        <v>7</v>
      </c>
      <c r="F12" s="414"/>
      <c r="G12" s="275" t="s">
        <v>451</v>
      </c>
      <c r="H12" s="275" t="s">
        <v>8</v>
      </c>
      <c r="I12" s="275" t="s">
        <v>9</v>
      </c>
      <c r="J12" s="278" t="s">
        <v>112</v>
      </c>
      <c r="K12" s="278" t="s">
        <v>452</v>
      </c>
      <c r="L12" s="278" t="s">
        <v>453</v>
      </c>
      <c r="M12" s="275" t="s">
        <v>454</v>
      </c>
      <c r="N12" s="275"/>
      <c r="O12" s="275"/>
    </row>
    <row r="13" spans="1:15" s="25" customFormat="1" ht="30.9" customHeight="1">
      <c r="A13" s="313" t="s">
        <v>455</v>
      </c>
      <c r="B13" s="387" t="s">
        <v>456</v>
      </c>
      <c r="C13" s="360" t="s">
        <v>457</v>
      </c>
      <c r="D13" s="170" t="s">
        <v>458</v>
      </c>
      <c r="E13" s="341" t="s">
        <v>459</v>
      </c>
      <c r="F13" s="314" t="s">
        <v>460</v>
      </c>
      <c r="G13" s="280">
        <v>45957</v>
      </c>
      <c r="H13" s="280">
        <v>45959</v>
      </c>
      <c r="I13" s="280">
        <v>45960</v>
      </c>
      <c r="J13" s="280">
        <v>45962</v>
      </c>
      <c r="K13" s="280">
        <f>J13+7</f>
        <v>45969</v>
      </c>
      <c r="L13" s="280">
        <f>K13+10</f>
        <v>45979</v>
      </c>
      <c r="M13" s="280">
        <f>L13+4</f>
        <v>45983</v>
      </c>
      <c r="N13" s="287"/>
      <c r="O13" s="287"/>
    </row>
    <row r="14" spans="1:15" s="25" customFormat="1" ht="30.9" customHeight="1">
      <c r="A14" s="313" t="s">
        <v>461</v>
      </c>
      <c r="B14" s="375"/>
      <c r="C14" s="360"/>
      <c r="D14" s="170" t="s">
        <v>462</v>
      </c>
      <c r="E14" s="341" t="s">
        <v>463</v>
      </c>
      <c r="F14" s="314" t="s">
        <v>464</v>
      </c>
      <c r="G14" s="280">
        <f t="shared" ref="G14:J17" si="0">G13+7</f>
        <v>45964</v>
      </c>
      <c r="H14" s="280">
        <f t="shared" si="0"/>
        <v>45966</v>
      </c>
      <c r="I14" s="280">
        <f t="shared" si="0"/>
        <v>45967</v>
      </c>
      <c r="J14" s="280">
        <f t="shared" si="0"/>
        <v>45969</v>
      </c>
      <c r="K14" s="280">
        <f t="shared" ref="K14:K17" si="1">J14+7</f>
        <v>45976</v>
      </c>
      <c r="L14" s="280">
        <f t="shared" ref="L14:L17" si="2">K14+10</f>
        <v>45986</v>
      </c>
      <c r="M14" s="280">
        <f t="shared" ref="M14:M17" si="3">L14+4</f>
        <v>45990</v>
      </c>
      <c r="N14" s="287"/>
      <c r="O14" s="287"/>
    </row>
    <row r="15" spans="1:15" s="25" customFormat="1" ht="30.9" customHeight="1">
      <c r="A15" s="313" t="s">
        <v>465</v>
      </c>
      <c r="B15" s="375"/>
      <c r="C15" s="360"/>
      <c r="D15" s="170" t="s">
        <v>466</v>
      </c>
      <c r="E15" s="341" t="s">
        <v>467</v>
      </c>
      <c r="F15" s="314" t="s">
        <v>464</v>
      </c>
      <c r="G15" s="280">
        <f t="shared" si="0"/>
        <v>45971</v>
      </c>
      <c r="H15" s="280">
        <f t="shared" si="0"/>
        <v>45973</v>
      </c>
      <c r="I15" s="280">
        <f t="shared" si="0"/>
        <v>45974</v>
      </c>
      <c r="J15" s="280">
        <f t="shared" si="0"/>
        <v>45976</v>
      </c>
      <c r="K15" s="280">
        <f t="shared" si="1"/>
        <v>45983</v>
      </c>
      <c r="L15" s="280">
        <f t="shared" si="2"/>
        <v>45993</v>
      </c>
      <c r="M15" s="280">
        <f t="shared" si="3"/>
        <v>45997</v>
      </c>
      <c r="N15" s="280"/>
      <c r="O15" s="287"/>
    </row>
    <row r="16" spans="1:15" s="25" customFormat="1" ht="30.9" customHeight="1">
      <c r="A16" s="313" t="s">
        <v>146</v>
      </c>
      <c r="B16" s="375"/>
      <c r="C16" s="360"/>
      <c r="D16" s="170"/>
      <c r="E16" s="341"/>
      <c r="F16" s="314"/>
      <c r="G16" s="280">
        <f t="shared" si="0"/>
        <v>45978</v>
      </c>
      <c r="H16" s="280">
        <f t="shared" si="0"/>
        <v>45980</v>
      </c>
      <c r="I16" s="280">
        <f t="shared" si="0"/>
        <v>45981</v>
      </c>
      <c r="J16" s="280">
        <f t="shared" si="0"/>
        <v>45983</v>
      </c>
      <c r="K16" s="280">
        <f t="shared" si="1"/>
        <v>45990</v>
      </c>
      <c r="L16" s="280">
        <f t="shared" si="2"/>
        <v>46000</v>
      </c>
      <c r="M16" s="280">
        <f t="shared" si="3"/>
        <v>46004</v>
      </c>
      <c r="N16" s="280"/>
      <c r="O16" s="287"/>
    </row>
    <row r="17" spans="1:15" s="25" customFormat="1" ht="30.9" customHeight="1">
      <c r="A17" s="313" t="s">
        <v>468</v>
      </c>
      <c r="B17" s="387" t="s">
        <v>469</v>
      </c>
      <c r="C17" s="360" t="s">
        <v>470</v>
      </c>
      <c r="D17" s="170" t="s">
        <v>471</v>
      </c>
      <c r="E17" s="341" t="s">
        <v>472</v>
      </c>
      <c r="F17" s="314" t="s">
        <v>460</v>
      </c>
      <c r="G17" s="280">
        <f t="shared" si="0"/>
        <v>45985</v>
      </c>
      <c r="H17" s="280">
        <f t="shared" si="0"/>
        <v>45987</v>
      </c>
      <c r="I17" s="280">
        <f>I16+7</f>
        <v>45988</v>
      </c>
      <c r="J17" s="280">
        <f t="shared" si="0"/>
        <v>45990</v>
      </c>
      <c r="K17" s="280">
        <f t="shared" si="1"/>
        <v>45997</v>
      </c>
      <c r="L17" s="280">
        <f t="shared" si="2"/>
        <v>46007</v>
      </c>
      <c r="M17" s="280">
        <f t="shared" si="3"/>
        <v>46011</v>
      </c>
      <c r="N17" s="280"/>
      <c r="O17" s="287"/>
    </row>
    <row r="18" spans="1:15" s="25" customFormat="1" ht="30.9" customHeight="1">
      <c r="A18" s="313"/>
      <c r="B18" s="365"/>
      <c r="C18" s="286"/>
      <c r="D18" s="170"/>
      <c r="E18" s="341"/>
      <c r="F18" s="314"/>
      <c r="G18" s="101"/>
      <c r="H18" s="101"/>
      <c r="I18" s="101"/>
      <c r="J18" s="101"/>
      <c r="K18" s="101"/>
      <c r="L18" s="101"/>
      <c r="M18" s="101"/>
    </row>
    <row r="19" spans="1:15" s="25" customFormat="1" ht="29.4" customHeight="1">
      <c r="A19" s="413" t="s">
        <v>155</v>
      </c>
      <c r="B19" s="417"/>
      <c r="C19" s="274" t="s">
        <v>1</v>
      </c>
      <c r="D19" s="274" t="s">
        <v>2</v>
      </c>
      <c r="E19" s="274" t="s">
        <v>15</v>
      </c>
      <c r="F19" s="414" t="s">
        <v>16</v>
      </c>
      <c r="G19" s="275"/>
      <c r="H19" s="275"/>
      <c r="I19" s="275"/>
      <c r="J19" s="275"/>
      <c r="K19" s="275"/>
      <c r="L19" s="275"/>
      <c r="M19" s="275"/>
      <c r="O19" s="26"/>
    </row>
    <row r="20" spans="1:15" s="25" customFormat="1" ht="29.4" customHeight="1">
      <c r="A20" s="417"/>
      <c r="B20" s="417"/>
      <c r="C20" s="274" t="s">
        <v>7</v>
      </c>
      <c r="D20" s="274" t="s">
        <v>7</v>
      </c>
      <c r="E20" s="274" t="s">
        <v>7</v>
      </c>
      <c r="F20" s="418"/>
      <c r="G20" s="287"/>
      <c r="H20" s="278"/>
      <c r="I20" s="278"/>
      <c r="J20" s="275"/>
      <c r="K20" s="278"/>
      <c r="L20" s="278"/>
      <c r="M20" s="275"/>
      <c r="O20" s="27"/>
    </row>
    <row r="21" spans="1:15" s="25" customFormat="1" ht="30.9" customHeight="1">
      <c r="A21" s="279" t="str">
        <f t="shared" ref="A21:F25" si="4">A13</f>
        <v>KOTA PLUMBAGO</v>
      </c>
      <c r="B21" s="285"/>
      <c r="C21" s="286" t="str">
        <f t="shared" ref="C21" si="5">C13</f>
        <v>0009E</v>
      </c>
      <c r="D21" s="286" t="str">
        <f t="shared" si="4"/>
        <v>0010W</v>
      </c>
      <c r="E21" s="286" t="str">
        <f t="shared" si="4"/>
        <v>CKPL0010W</v>
      </c>
      <c r="F21" s="286" t="str">
        <f t="shared" si="4"/>
        <v>PIL</v>
      </c>
      <c r="G21" s="287"/>
      <c r="H21" s="278"/>
      <c r="I21" s="280"/>
      <c r="J21" s="280"/>
      <c r="K21" s="280"/>
      <c r="L21" s="287"/>
      <c r="M21" s="280"/>
      <c r="O21" s="26"/>
    </row>
    <row r="22" spans="1:15" s="25" customFormat="1" ht="30.9" customHeight="1">
      <c r="A22" s="279" t="str">
        <f t="shared" si="4"/>
        <v>VARANYA BHUM</v>
      </c>
      <c r="B22" s="279">
        <f t="shared" si="4"/>
        <v>0</v>
      </c>
      <c r="C22" s="286" t="str">
        <f>C13</f>
        <v>0009E</v>
      </c>
      <c r="D22" s="286" t="str">
        <f t="shared" si="4"/>
        <v>007W</v>
      </c>
      <c r="E22" s="286" t="str">
        <f t="shared" si="4"/>
        <v>VRYB0007W</v>
      </c>
      <c r="F22" s="286" t="str">
        <f t="shared" si="4"/>
        <v>RCL</v>
      </c>
      <c r="G22" s="287"/>
      <c r="H22" s="278"/>
      <c r="I22" s="280"/>
      <c r="J22" s="280"/>
      <c r="K22" s="280"/>
      <c r="L22" s="287"/>
      <c r="M22" s="280"/>
      <c r="O22" s="28"/>
    </row>
    <row r="23" spans="1:15" s="25" customFormat="1" ht="30.9" customHeight="1">
      <c r="A23" s="279" t="str">
        <f t="shared" si="4"/>
        <v>USSAMA BHUM</v>
      </c>
      <c r="B23" s="279">
        <f t="shared" ref="B23" si="6">B15</f>
        <v>0</v>
      </c>
      <c r="C23" s="286">
        <f>C14</f>
        <v>0</v>
      </c>
      <c r="D23" s="286" t="str">
        <f t="shared" si="4"/>
        <v>009W</v>
      </c>
      <c r="E23" s="286" t="str">
        <f t="shared" si="4"/>
        <v>VUSB0009W</v>
      </c>
      <c r="F23" s="286" t="str">
        <f t="shared" si="4"/>
        <v>RCL</v>
      </c>
      <c r="G23" s="287"/>
      <c r="H23" s="278"/>
      <c r="I23" s="280"/>
      <c r="J23" s="280"/>
      <c r="K23" s="280"/>
      <c r="L23" s="287"/>
      <c r="M23" s="280"/>
      <c r="O23" s="28"/>
    </row>
    <row r="24" spans="1:15" s="25" customFormat="1" ht="30.9" customHeight="1">
      <c r="A24" s="279" t="str">
        <f t="shared" ref="A24:F24" si="7">A16</f>
        <v>OMIT</v>
      </c>
      <c r="B24" s="279">
        <f t="shared" si="7"/>
        <v>0</v>
      </c>
      <c r="C24" s="286">
        <f t="shared" si="7"/>
        <v>0</v>
      </c>
      <c r="D24" s="286">
        <f t="shared" si="7"/>
        <v>0</v>
      </c>
      <c r="E24" s="286">
        <f t="shared" si="7"/>
        <v>0</v>
      </c>
      <c r="F24" s="286">
        <f t="shared" si="7"/>
        <v>0</v>
      </c>
      <c r="G24" s="287"/>
      <c r="H24" s="278"/>
      <c r="I24" s="280"/>
      <c r="J24" s="280"/>
      <c r="K24" s="280"/>
      <c r="L24" s="287"/>
      <c r="M24" s="280"/>
      <c r="O24" s="28"/>
    </row>
    <row r="25" spans="1:15" s="25" customFormat="1" ht="30.9" customHeight="1">
      <c r="A25" s="279" t="str">
        <f t="shared" si="4"/>
        <v>KOTA PRIMROSE</v>
      </c>
      <c r="B25" s="279" t="str">
        <f t="shared" ref="B25" si="8">B17</f>
        <v>春城</v>
      </c>
      <c r="C25" s="286" t="str">
        <f t="shared" si="4"/>
        <v>0010E</v>
      </c>
      <c r="D25" s="286" t="str">
        <f t="shared" si="4"/>
        <v>0011W</v>
      </c>
      <c r="E25" s="286" t="str">
        <f t="shared" si="4"/>
        <v>CKPR0011W</v>
      </c>
      <c r="F25" s="286" t="str">
        <f t="shared" si="4"/>
        <v>PIL</v>
      </c>
      <c r="G25" s="287"/>
      <c r="H25" s="278"/>
      <c r="I25" s="280"/>
      <c r="J25" s="280"/>
      <c r="K25" s="280"/>
      <c r="L25" s="287"/>
      <c r="M25" s="280"/>
      <c r="O25" s="28"/>
    </row>
    <row r="26" spans="1:15" ht="29.4" customHeight="1">
      <c r="A26" s="29" t="s">
        <v>473</v>
      </c>
      <c r="B26" s="30"/>
      <c r="C26" s="30"/>
      <c r="H26" s="31"/>
      <c r="K26" s="32"/>
    </row>
    <row r="27" spans="1:15" ht="22.2">
      <c r="A27" s="29"/>
    </row>
  </sheetData>
  <mergeCells count="6">
    <mergeCell ref="A19:B20"/>
    <mergeCell ref="F19:F20"/>
    <mergeCell ref="A9:O9"/>
    <mergeCell ref="A11:B12"/>
    <mergeCell ref="F11:F12"/>
    <mergeCell ref="H11:I11"/>
  </mergeCells>
  <phoneticPr fontId="73" type="noConversion"/>
  <conditionalFormatting sqref="D13">
    <cfRule type="cellIs" dxfId="119" priority="1" stopIfTrue="1" operator="lessThan">
      <formula>#REF!</formula>
    </cfRule>
    <cfRule type="cellIs" dxfId="118" priority="2" stopIfTrue="1" operator="equal">
      <formula>#REF!</formula>
    </cfRule>
  </conditionalFormatting>
  <conditionalFormatting sqref="D13:D18">
    <cfRule type="cellIs" dxfId="117" priority="13" stopIfTrue="1" operator="lessThan">
      <formula>#REF!</formula>
    </cfRule>
    <cfRule type="cellIs" dxfId="116" priority="14" stopIfTrue="1" operator="equal">
      <formula>#REF!</formula>
    </cfRule>
  </conditionalFormatting>
  <conditionalFormatting sqref="D16:D17">
    <cfRule type="cellIs" dxfId="115" priority="5" stopIfTrue="1" operator="lessThan">
      <formula>#REF!</formula>
    </cfRule>
    <cfRule type="cellIs" dxfId="114" priority="6" stopIfTrue="1" operator="equal">
      <formula>#REF!</formula>
    </cfRule>
  </conditionalFormatting>
  <conditionalFormatting sqref="J12">
    <cfRule type="cellIs" dxfId="113" priority="53" stopIfTrue="1" operator="lessThan">
      <formula>#REF!</formula>
    </cfRule>
    <cfRule type="cellIs" dxfId="112" priority="54" stopIfTrue="1" operator="equal">
      <formula>#REF!</formula>
    </cfRule>
  </conditionalFormatting>
  <conditionalFormatting sqref="K12:L12 H20:I20 K20:L20 H21:H25">
    <cfRule type="cellIs" dxfId="111" priority="51" stopIfTrue="1" operator="lessThan">
      <formula>#REF!</formula>
    </cfRule>
    <cfRule type="cellIs" dxfId="110" priority="52" stopIfTrue="1" operator="equal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7"/>
  <sheetViews>
    <sheetView zoomScale="75" zoomScaleNormal="75" workbookViewId="0">
      <selection activeCell="G13" sqref="G13"/>
    </sheetView>
  </sheetViews>
  <sheetFormatPr defaultRowHeight="13.2"/>
  <cols>
    <col min="1" max="1" width="50.44140625" customWidth="1"/>
    <col min="2" max="2" width="19" customWidth="1"/>
    <col min="3" max="3" width="15.33203125" customWidth="1"/>
    <col min="4" max="4" width="24.44140625" customWidth="1"/>
    <col min="5" max="5" width="30.44140625" customWidth="1"/>
    <col min="6" max="6" width="17.109375" customWidth="1"/>
    <col min="7" max="7" width="32.88671875" bestFit="1" customWidth="1"/>
    <col min="8" max="8" width="19.44140625" bestFit="1" customWidth="1"/>
    <col min="9" max="9" width="22.44140625" customWidth="1"/>
    <col min="10" max="10" width="20.44140625" bestFit="1" customWidth="1"/>
    <col min="11" max="11" width="25.44140625" bestFit="1" customWidth="1"/>
    <col min="12" max="12" width="29.109375" bestFit="1" customWidth="1"/>
    <col min="14" max="14" width="10.88671875" customWidth="1"/>
  </cols>
  <sheetData>
    <row r="1" spans="1:12">
      <c r="A1" s="41"/>
      <c r="B1" s="41"/>
      <c r="C1" s="41"/>
      <c r="D1" s="41"/>
      <c r="E1" s="41"/>
      <c r="F1" s="41"/>
      <c r="G1" s="41"/>
      <c r="H1" s="42"/>
      <c r="I1" s="42"/>
      <c r="J1" s="42"/>
      <c r="K1" s="42"/>
      <c r="L1" s="41"/>
    </row>
    <row r="2" spans="1:12">
      <c r="A2" s="41"/>
      <c r="B2" s="41"/>
      <c r="C2" s="41"/>
      <c r="D2" s="41"/>
      <c r="E2" s="41"/>
      <c r="F2" s="41"/>
      <c r="G2" s="41"/>
      <c r="H2" s="42"/>
      <c r="I2" s="42"/>
      <c r="J2" s="42"/>
      <c r="K2" s="42"/>
      <c r="L2" s="41"/>
    </row>
    <row r="3" spans="1:12">
      <c r="A3" s="41"/>
      <c r="B3" s="41"/>
      <c r="C3" s="41"/>
      <c r="D3" s="41"/>
      <c r="E3" s="41"/>
      <c r="F3" s="41"/>
      <c r="G3" s="41"/>
      <c r="H3" s="42"/>
      <c r="I3" s="42"/>
      <c r="J3" s="42"/>
      <c r="K3" s="42"/>
      <c r="L3" s="41"/>
    </row>
    <row r="4" spans="1:12">
      <c r="A4" s="41"/>
      <c r="B4" s="41"/>
      <c r="C4" s="41"/>
      <c r="D4" s="41"/>
      <c r="E4" s="41"/>
      <c r="F4" s="41"/>
      <c r="G4" s="41"/>
      <c r="H4" s="42"/>
      <c r="I4" s="42"/>
      <c r="J4" s="42"/>
      <c r="K4" s="42"/>
      <c r="L4" s="41"/>
    </row>
    <row r="5" spans="1:12">
      <c r="A5" s="41"/>
      <c r="B5" s="41"/>
      <c r="C5" s="41"/>
      <c r="D5" s="41"/>
      <c r="E5" s="41"/>
      <c r="F5" s="41"/>
      <c r="G5" s="41"/>
      <c r="H5" s="42"/>
      <c r="I5" s="42"/>
      <c r="J5" s="42"/>
      <c r="K5" s="42"/>
      <c r="L5" s="41"/>
    </row>
    <row r="6" spans="1:12">
      <c r="A6" s="41"/>
      <c r="B6" s="41"/>
      <c r="C6" s="41"/>
      <c r="D6" s="41"/>
      <c r="E6" s="41"/>
      <c r="F6" s="41"/>
      <c r="G6" s="41"/>
      <c r="H6" s="42"/>
      <c r="I6" s="42"/>
      <c r="J6" s="42"/>
      <c r="K6" s="42"/>
      <c r="L6" s="41"/>
    </row>
    <row r="7" spans="1:12">
      <c r="A7" s="41"/>
      <c r="B7" s="41"/>
      <c r="C7" s="41"/>
      <c r="D7" s="41"/>
      <c r="E7" s="41"/>
      <c r="F7" s="41"/>
      <c r="G7" s="41"/>
      <c r="H7" s="42"/>
      <c r="I7" s="42"/>
      <c r="J7" s="42"/>
      <c r="K7" s="42"/>
      <c r="L7" s="41"/>
    </row>
    <row r="8" spans="1:12">
      <c r="A8" s="41"/>
      <c r="B8" s="41"/>
      <c r="C8" s="41"/>
      <c r="D8" s="41"/>
      <c r="E8" s="41"/>
      <c r="F8" s="41"/>
      <c r="G8" s="41"/>
      <c r="H8" s="42"/>
      <c r="I8" s="42"/>
      <c r="J8" s="42"/>
      <c r="K8" s="42"/>
      <c r="L8" s="41"/>
    </row>
    <row r="9" spans="1:12" ht="32.4">
      <c r="A9" s="431" t="s">
        <v>474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</row>
    <row r="10" spans="1:12" ht="32.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27" customHeight="1">
      <c r="A11" s="429" t="s">
        <v>12</v>
      </c>
      <c r="B11" s="429"/>
      <c r="C11" s="268" t="s">
        <v>19</v>
      </c>
      <c r="D11" s="268" t="s">
        <v>20</v>
      </c>
      <c r="E11" s="268" t="s">
        <v>15</v>
      </c>
      <c r="F11" s="430" t="s">
        <v>16</v>
      </c>
      <c r="G11" s="269" t="s">
        <v>475</v>
      </c>
      <c r="H11" s="432" t="s">
        <v>21</v>
      </c>
      <c r="I11" s="432"/>
      <c r="J11" s="270" t="s">
        <v>27</v>
      </c>
      <c r="K11" s="270" t="s">
        <v>30</v>
      </c>
      <c r="L11" s="271" t="s">
        <v>31</v>
      </c>
    </row>
    <row r="12" spans="1:12" ht="29.1" customHeight="1" thickBot="1">
      <c r="A12" s="429"/>
      <c r="B12" s="429"/>
      <c r="C12" s="268" t="s">
        <v>7</v>
      </c>
      <c r="D12" s="268" t="s">
        <v>7</v>
      </c>
      <c r="E12" s="268" t="s">
        <v>7</v>
      </c>
      <c r="F12" s="430"/>
      <c r="G12" s="269" t="s">
        <v>377</v>
      </c>
      <c r="H12" s="269" t="s">
        <v>8</v>
      </c>
      <c r="I12" s="269" t="s">
        <v>9</v>
      </c>
      <c r="J12" s="269" t="s">
        <v>28</v>
      </c>
      <c r="K12" s="272" t="s">
        <v>250</v>
      </c>
      <c r="L12" s="272" t="s">
        <v>269</v>
      </c>
    </row>
    <row r="13" spans="1:12" ht="30.9" customHeight="1" thickBot="1">
      <c r="A13" s="328" t="s">
        <v>476</v>
      </c>
      <c r="B13" s="174"/>
      <c r="C13" s="330"/>
      <c r="D13" s="331" t="s">
        <v>477</v>
      </c>
      <c r="E13" s="388" t="s">
        <v>478</v>
      </c>
      <c r="F13" s="329" t="s">
        <v>201</v>
      </c>
      <c r="G13" s="173">
        <v>45957</v>
      </c>
      <c r="H13" s="173">
        <v>45960</v>
      </c>
      <c r="I13" s="173">
        <v>45960</v>
      </c>
      <c r="J13" s="173">
        <v>45961</v>
      </c>
      <c r="K13" s="173">
        <v>45978</v>
      </c>
      <c r="L13" s="173">
        <v>45980</v>
      </c>
    </row>
    <row r="14" spans="1:12" ht="30.9" customHeight="1" thickBot="1">
      <c r="A14" s="327" t="s">
        <v>479</v>
      </c>
      <c r="B14" s="174"/>
      <c r="C14" s="330" t="s">
        <v>480</v>
      </c>
      <c r="D14" s="330" t="s">
        <v>481</v>
      </c>
      <c r="E14" s="330" t="s">
        <v>482</v>
      </c>
      <c r="F14" s="329" t="s">
        <v>60</v>
      </c>
      <c r="G14" s="173">
        <f>G13+7</f>
        <v>45964</v>
      </c>
      <c r="H14" s="173">
        <f t="shared" ref="H14:L17" si="0">H13+7</f>
        <v>45967</v>
      </c>
      <c r="I14" s="173">
        <f t="shared" si="0"/>
        <v>45967</v>
      </c>
      <c r="J14" s="173">
        <f t="shared" si="0"/>
        <v>45968</v>
      </c>
      <c r="K14" s="173">
        <f t="shared" si="0"/>
        <v>45985</v>
      </c>
      <c r="L14" s="173">
        <f t="shared" si="0"/>
        <v>45987</v>
      </c>
    </row>
    <row r="15" spans="1:12" ht="30.9" customHeight="1" thickBot="1">
      <c r="A15" s="327" t="s">
        <v>483</v>
      </c>
      <c r="B15" s="174"/>
      <c r="C15" s="330"/>
      <c r="D15" s="330" t="s">
        <v>484</v>
      </c>
      <c r="E15" s="330" t="s">
        <v>485</v>
      </c>
      <c r="F15" s="329" t="s">
        <v>259</v>
      </c>
      <c r="G15" s="173">
        <f>G14+7</f>
        <v>45971</v>
      </c>
      <c r="H15" s="173">
        <f t="shared" si="0"/>
        <v>45974</v>
      </c>
      <c r="I15" s="173">
        <f t="shared" si="0"/>
        <v>45974</v>
      </c>
      <c r="J15" s="173">
        <f t="shared" si="0"/>
        <v>45975</v>
      </c>
      <c r="K15" s="173">
        <f t="shared" si="0"/>
        <v>45992</v>
      </c>
      <c r="L15" s="173">
        <f t="shared" si="0"/>
        <v>45994</v>
      </c>
    </row>
    <row r="16" spans="1:12" ht="30.9" customHeight="1" thickBot="1">
      <c r="A16" s="327" t="s">
        <v>486</v>
      </c>
      <c r="B16" s="174"/>
      <c r="C16" s="330"/>
      <c r="D16" s="330" t="s">
        <v>487</v>
      </c>
      <c r="E16" s="330" t="s">
        <v>488</v>
      </c>
      <c r="F16" s="329" t="s">
        <v>259</v>
      </c>
      <c r="G16" s="173">
        <f>G15+7</f>
        <v>45978</v>
      </c>
      <c r="H16" s="173">
        <f t="shared" si="0"/>
        <v>45981</v>
      </c>
      <c r="I16" s="173">
        <f t="shared" si="0"/>
        <v>45981</v>
      </c>
      <c r="J16" s="173">
        <f t="shared" si="0"/>
        <v>45982</v>
      </c>
      <c r="K16" s="173">
        <f t="shared" si="0"/>
        <v>45999</v>
      </c>
      <c r="L16" s="173">
        <f t="shared" si="0"/>
        <v>46001</v>
      </c>
    </row>
    <row r="17" spans="1:12" ht="30.9" customHeight="1" thickBot="1">
      <c r="A17" s="328" t="s">
        <v>489</v>
      </c>
      <c r="B17" s="174"/>
      <c r="C17" s="330" t="s">
        <v>436</v>
      </c>
      <c r="D17" s="331" t="s">
        <v>490</v>
      </c>
      <c r="E17" s="330" t="s">
        <v>491</v>
      </c>
      <c r="F17" s="329" t="s">
        <v>60</v>
      </c>
      <c r="G17" s="173">
        <f>G16+7</f>
        <v>45985</v>
      </c>
      <c r="H17" s="173">
        <f t="shared" si="0"/>
        <v>45988</v>
      </c>
      <c r="I17" s="173">
        <f t="shared" si="0"/>
        <v>45988</v>
      </c>
      <c r="J17" s="173">
        <f t="shared" si="0"/>
        <v>45989</v>
      </c>
      <c r="K17" s="173">
        <f t="shared" si="0"/>
        <v>46006</v>
      </c>
      <c r="L17" s="173">
        <f t="shared" si="0"/>
        <v>46008</v>
      </c>
    </row>
    <row r="18" spans="1:12" ht="30.9" customHeight="1">
      <c r="A18" s="327"/>
      <c r="B18" s="174"/>
      <c r="C18" s="330"/>
      <c r="D18" s="330"/>
      <c r="E18" s="330"/>
      <c r="F18" s="328"/>
      <c r="G18" s="46"/>
      <c r="H18" s="46"/>
      <c r="I18" s="46"/>
      <c r="J18" s="46"/>
      <c r="K18" s="46"/>
    </row>
    <row r="19" spans="1:12" ht="28.2" customHeight="1">
      <c r="A19" s="45"/>
      <c r="B19" s="45"/>
      <c r="C19" s="45"/>
      <c r="D19" s="45"/>
      <c r="E19" s="45"/>
      <c r="F19" s="45"/>
      <c r="G19" s="47"/>
      <c r="H19" s="47"/>
      <c r="I19" s="45"/>
      <c r="J19" s="45"/>
      <c r="K19" s="45"/>
    </row>
    <row r="20" spans="1:12" ht="22.95" customHeight="1">
      <c r="A20" s="429" t="s">
        <v>268</v>
      </c>
      <c r="B20" s="429"/>
      <c r="C20" s="268" t="s">
        <v>19</v>
      </c>
      <c r="D20" s="268" t="s">
        <v>20</v>
      </c>
      <c r="E20" s="268" t="s">
        <v>15</v>
      </c>
      <c r="F20" s="430" t="s">
        <v>16</v>
      </c>
      <c r="G20" s="271" t="s">
        <v>492</v>
      </c>
      <c r="H20" s="270" t="s">
        <v>493</v>
      </c>
      <c r="I20" s="270" t="s">
        <v>494</v>
      </c>
      <c r="J20" s="270"/>
      <c r="K20" s="270"/>
    </row>
    <row r="21" spans="1:12" ht="23.25" customHeight="1" thickBot="1">
      <c r="A21" s="429"/>
      <c r="B21" s="429"/>
      <c r="C21" s="268" t="s">
        <v>7</v>
      </c>
      <c r="D21" s="268" t="s">
        <v>7</v>
      </c>
      <c r="E21" s="268" t="s">
        <v>7</v>
      </c>
      <c r="F21" s="430"/>
      <c r="G21" s="273" t="s">
        <v>270</v>
      </c>
      <c r="H21" s="273" t="s">
        <v>495</v>
      </c>
      <c r="I21" s="272" t="s">
        <v>496</v>
      </c>
      <c r="J21" s="273"/>
      <c r="K21" s="273"/>
    </row>
    <row r="22" spans="1:12" ht="25.2" thickBot="1">
      <c r="A22" s="327" t="str">
        <f>A13</f>
        <v>CSCL SPRING</v>
      </c>
      <c r="B22" s="174"/>
      <c r="C22" s="330"/>
      <c r="D22" s="330" t="str">
        <f t="shared" ref="D22:F23" si="1">D13</f>
        <v>064E</v>
      </c>
      <c r="E22" s="330" t="str">
        <f t="shared" si="1"/>
        <v>VSPG0064E</v>
      </c>
      <c r="F22" s="329" t="str">
        <f t="shared" si="1"/>
        <v>COS</v>
      </c>
      <c r="G22" s="173">
        <f>H13+23</f>
        <v>45983</v>
      </c>
      <c r="H22" s="173">
        <f>H13+30</f>
        <v>45990</v>
      </c>
      <c r="I22" s="173">
        <f>H13+33</f>
        <v>45993</v>
      </c>
      <c r="J22" s="173"/>
      <c r="K22" s="173"/>
    </row>
    <row r="23" spans="1:12" ht="25.2" thickBot="1">
      <c r="A23" s="327" t="str">
        <f>A14</f>
        <v>KOTA EMERALD</v>
      </c>
      <c r="B23" s="174"/>
      <c r="C23" s="330" t="str">
        <f>C14</f>
        <v>004W</v>
      </c>
      <c r="D23" s="330" t="str">
        <f t="shared" si="1"/>
        <v>005E</v>
      </c>
      <c r="E23" s="330" t="str">
        <f t="shared" si="1"/>
        <v>KEME0005E</v>
      </c>
      <c r="F23" s="329" t="str">
        <f t="shared" si="1"/>
        <v>PIL</v>
      </c>
      <c r="G23" s="173">
        <f>G22+7</f>
        <v>45990</v>
      </c>
      <c r="H23" s="173">
        <f t="shared" ref="H23:I26" si="2">H22+7</f>
        <v>45997</v>
      </c>
      <c r="I23" s="173">
        <f t="shared" si="2"/>
        <v>46000</v>
      </c>
      <c r="J23" s="173"/>
      <c r="K23" s="173"/>
    </row>
    <row r="24" spans="1:12" ht="25.2" thickBot="1">
      <c r="A24" s="327" t="str">
        <f>A15</f>
        <v>WAN HAI V01</v>
      </c>
      <c r="B24" s="174"/>
      <c r="C24" s="174"/>
      <c r="D24" s="330" t="str">
        <f t="shared" ref="D24:F26" si="3">D15</f>
        <v>E001</v>
      </c>
      <c r="E24" s="330" t="str">
        <f t="shared" si="3"/>
        <v>VWV10001E</v>
      </c>
      <c r="F24" s="329" t="str">
        <f t="shared" si="3"/>
        <v>WHL</v>
      </c>
      <c r="G24" s="173">
        <f>G23+7</f>
        <v>45997</v>
      </c>
      <c r="H24" s="173">
        <f t="shared" si="2"/>
        <v>46004</v>
      </c>
      <c r="I24" s="173">
        <f t="shared" si="2"/>
        <v>46007</v>
      </c>
      <c r="J24" s="173"/>
      <c r="K24" s="173"/>
    </row>
    <row r="25" spans="1:12" ht="25.2" thickBot="1">
      <c r="A25" s="327" t="str">
        <f>A16</f>
        <v>WAN HAI A20</v>
      </c>
      <c r="B25" s="174"/>
      <c r="C25" s="217"/>
      <c r="D25" s="330" t="str">
        <f t="shared" si="3"/>
        <v>E002</v>
      </c>
      <c r="E25" s="330" t="str">
        <f t="shared" si="3"/>
        <v>VW200002E</v>
      </c>
      <c r="F25" s="338" t="str">
        <f t="shared" si="3"/>
        <v>WHL</v>
      </c>
      <c r="G25" s="173">
        <f>G24+7</f>
        <v>46004</v>
      </c>
      <c r="H25" s="173">
        <f t="shared" si="2"/>
        <v>46011</v>
      </c>
      <c r="I25" s="173">
        <f t="shared" si="2"/>
        <v>46014</v>
      </c>
      <c r="J25" s="173"/>
      <c r="K25" s="173"/>
    </row>
    <row r="26" spans="1:12" ht="24.6">
      <c r="A26" s="327" t="str">
        <f>A17</f>
        <v>KOTA EAGLE</v>
      </c>
      <c r="B26" s="174"/>
      <c r="C26" s="217" t="str">
        <f>C17</f>
        <v>005W</v>
      </c>
      <c r="D26" s="330" t="str">
        <f t="shared" si="3"/>
        <v>006E</v>
      </c>
      <c r="E26" s="330" t="str">
        <f t="shared" si="3"/>
        <v>KEGL0006E</v>
      </c>
      <c r="F26" s="329" t="str">
        <f t="shared" si="3"/>
        <v>PIL</v>
      </c>
      <c r="G26" s="173">
        <f>G25+7</f>
        <v>46011</v>
      </c>
      <c r="H26" s="173">
        <f t="shared" si="2"/>
        <v>46018</v>
      </c>
      <c r="I26" s="173">
        <f t="shared" si="2"/>
        <v>46021</v>
      </c>
      <c r="J26" s="173"/>
      <c r="K26" s="173"/>
    </row>
    <row r="27" spans="1:12" ht="45.6">
      <c r="A27" s="377" t="s">
        <v>497</v>
      </c>
      <c r="B27" s="49"/>
      <c r="C27" s="49"/>
      <c r="D27" s="50"/>
      <c r="E27" s="50"/>
      <c r="F27" s="50"/>
      <c r="G27" s="50"/>
      <c r="H27" s="51"/>
      <c r="I27" s="51"/>
      <c r="J27" s="51"/>
      <c r="K27" s="51"/>
      <c r="L27" s="52"/>
    </row>
  </sheetData>
  <mergeCells count="6">
    <mergeCell ref="A20:B21"/>
    <mergeCell ref="F20:F21"/>
    <mergeCell ref="A9:L9"/>
    <mergeCell ref="A11:B12"/>
    <mergeCell ref="F11:F12"/>
    <mergeCell ref="H11:I11"/>
  </mergeCells>
  <phoneticPr fontId="2" type="noConversion"/>
  <conditionalFormatting sqref="A13">
    <cfRule type="cellIs" dxfId="109" priority="41" stopIfTrue="1" operator="lessThan">
      <formula>#REF!</formula>
    </cfRule>
    <cfRule type="cellIs" dxfId="108" priority="52" stopIfTrue="1" operator="equal">
      <formula>#REF!</formula>
    </cfRule>
    <cfRule type="cellIs" dxfId="107" priority="51" stopIfTrue="1" operator="lessThan">
      <formula>#REF!</formula>
    </cfRule>
    <cfRule type="cellIs" dxfId="106" priority="50" stopIfTrue="1" operator="equal">
      <formula>#REF!</formula>
    </cfRule>
    <cfRule type="cellIs" dxfId="105" priority="54" stopIfTrue="1" operator="equal">
      <formula>#REF!</formula>
    </cfRule>
    <cfRule type="cellIs" dxfId="104" priority="39" stopIfTrue="1" operator="lessThan">
      <formula>#REF!</formula>
    </cfRule>
    <cfRule type="cellIs" dxfId="103" priority="53" stopIfTrue="1" operator="lessThan">
      <formula>#REF!</formula>
    </cfRule>
    <cfRule type="cellIs" dxfId="102" priority="40" stopIfTrue="1" operator="equal">
      <formula>#REF!</formula>
    </cfRule>
    <cfRule type="cellIs" dxfId="101" priority="49" stopIfTrue="1" operator="lessThan">
      <formula>#REF!</formula>
    </cfRule>
    <cfRule type="cellIs" dxfId="100" priority="42" stopIfTrue="1" operator="equal">
      <formula>#REF!</formula>
    </cfRule>
    <cfRule type="cellIs" dxfId="99" priority="43" stopIfTrue="1" operator="lessThan">
      <formula>#REF!</formula>
    </cfRule>
    <cfRule type="cellIs" dxfId="98" priority="44" stopIfTrue="1" operator="equal">
      <formula>#REF!</formula>
    </cfRule>
    <cfRule type="cellIs" dxfId="97" priority="45" stopIfTrue="1" operator="lessThan">
      <formula>#REF!</formula>
    </cfRule>
    <cfRule type="cellIs" dxfId="96" priority="46" stopIfTrue="1" operator="equal">
      <formula>#REF!</formula>
    </cfRule>
    <cfRule type="cellIs" dxfId="95" priority="47" stopIfTrue="1" operator="lessThan">
      <formula>#REF!</formula>
    </cfRule>
    <cfRule type="cellIs" dxfId="94" priority="48" stopIfTrue="1" operator="equal">
      <formula>#REF!</formula>
    </cfRule>
  </conditionalFormatting>
  <conditionalFormatting sqref="A14:A18">
    <cfRule type="cellIs" dxfId="93" priority="135" stopIfTrue="1" operator="lessThan">
      <formula>#REF!</formula>
    </cfRule>
    <cfRule type="cellIs" dxfId="92" priority="136" stopIfTrue="1" operator="equal">
      <formula>#REF!</formula>
    </cfRule>
  </conditionalFormatting>
  <conditionalFormatting sqref="A17">
    <cfRule type="cellIs" dxfId="91" priority="129" stopIfTrue="1" operator="lessThan">
      <formula>#REF!</formula>
    </cfRule>
    <cfRule type="cellIs" dxfId="90" priority="128" stopIfTrue="1" operator="equal">
      <formula>#REF!</formula>
    </cfRule>
    <cfRule type="cellIs" dxfId="89" priority="127" stopIfTrue="1" operator="lessThan">
      <formula>#REF!</formula>
    </cfRule>
    <cfRule type="cellIs" dxfId="88" priority="123" stopIfTrue="1" operator="lessThan">
      <formula>#REF!</formula>
    </cfRule>
    <cfRule type="cellIs" dxfId="87" priority="121" stopIfTrue="1" operator="lessThan">
      <formula>#REF!</formula>
    </cfRule>
    <cfRule type="cellIs" dxfId="86" priority="126" stopIfTrue="1" operator="equal">
      <formula>#REF!</formula>
    </cfRule>
    <cfRule type="cellIs" dxfId="85" priority="125" stopIfTrue="1" operator="lessThan">
      <formula>#REF!</formula>
    </cfRule>
    <cfRule type="cellIs" dxfId="84" priority="124" stopIfTrue="1" operator="equal">
      <formula>#REF!</formula>
    </cfRule>
    <cfRule type="cellIs" dxfId="83" priority="122" stopIfTrue="1" operator="equal">
      <formula>#REF!</formula>
    </cfRule>
    <cfRule type="cellIs" dxfId="82" priority="134" stopIfTrue="1" operator="equal">
      <formula>#REF!</formula>
    </cfRule>
    <cfRule type="cellIs" dxfId="81" priority="133" stopIfTrue="1" operator="lessThan">
      <formula>#REF!</formula>
    </cfRule>
    <cfRule type="cellIs" dxfId="80" priority="132" stopIfTrue="1" operator="equal">
      <formula>#REF!</formula>
    </cfRule>
    <cfRule type="cellIs" dxfId="79" priority="131" stopIfTrue="1" operator="lessThan">
      <formula>#REF!</formula>
    </cfRule>
    <cfRule type="cellIs" dxfId="78" priority="130" stopIfTrue="1" operator="equal">
      <formula>#REF!</formula>
    </cfRule>
  </conditionalFormatting>
  <conditionalFormatting sqref="A22">
    <cfRule type="cellIs" dxfId="77" priority="226" stopIfTrue="1" operator="equal">
      <formula>#REF!</formula>
    </cfRule>
    <cfRule type="cellIs" dxfId="76" priority="249" stopIfTrue="1" operator="lessThan">
      <formula>#REF!</formula>
    </cfRule>
    <cfRule type="cellIs" dxfId="75" priority="225" stopIfTrue="1" operator="lessThan">
      <formula>#REF!</formula>
    </cfRule>
    <cfRule type="cellIs" dxfId="74" priority="250" stopIfTrue="1" operator="equal">
      <formula>#REF!</formula>
    </cfRule>
  </conditionalFormatting>
  <conditionalFormatting sqref="A22:A26">
    <cfRule type="cellIs" dxfId="73" priority="374" stopIfTrue="1" operator="equal">
      <formula>#REF!</formula>
    </cfRule>
    <cfRule type="cellIs" dxfId="72" priority="373" stopIfTrue="1" operator="lessThan">
      <formula>#REF!</formula>
    </cfRule>
  </conditionalFormatting>
  <conditionalFormatting sqref="C22:C25">
    <cfRule type="cellIs" dxfId="71" priority="341" stopIfTrue="1" operator="lessThan">
      <formula>#REF!</formula>
    </cfRule>
    <cfRule type="cellIs" dxfId="70" priority="342" stopIfTrue="1" operator="equal">
      <formula>#REF!</formula>
    </cfRule>
  </conditionalFormatting>
  <conditionalFormatting sqref="C24:C25">
    <cfRule type="cellIs" dxfId="69" priority="168" stopIfTrue="1" operator="equal">
      <formula>#REF!</formula>
    </cfRule>
    <cfRule type="cellIs" dxfId="68" priority="167" stopIfTrue="1" operator="lessThan">
      <formula>#REF!</formula>
    </cfRule>
  </conditionalFormatting>
  <conditionalFormatting sqref="C24:C26">
    <cfRule type="cellIs" dxfId="67" priority="227" stopIfTrue="1" operator="lessThan">
      <formula>#REF!</formula>
    </cfRule>
    <cfRule type="cellIs" dxfId="66" priority="228" stopIfTrue="1" operator="equal">
      <formula>#REF!</formula>
    </cfRule>
  </conditionalFormatting>
  <conditionalFormatting sqref="C14:D14 C15:E18">
    <cfRule type="cellIs" dxfId="65" priority="108" stopIfTrue="1" operator="equal">
      <formula>#REF!</formula>
    </cfRule>
  </conditionalFormatting>
  <conditionalFormatting sqref="C13:E13">
    <cfRule type="cellIs" dxfId="64" priority="38" stopIfTrue="1" operator="equal">
      <formula>#REF!</formula>
    </cfRule>
    <cfRule type="cellIs" dxfId="63" priority="37" stopIfTrue="1" operator="lessThan">
      <formula>#REF!</formula>
    </cfRule>
  </conditionalFormatting>
  <conditionalFormatting sqref="C15:E18 C14:D14">
    <cfRule type="cellIs" dxfId="62" priority="107" stopIfTrue="1" operator="lessThan">
      <formula>#REF!</formula>
    </cfRule>
  </conditionalFormatting>
  <conditionalFormatting sqref="D13">
    <cfRule type="cellIs" dxfId="61" priority="27" stopIfTrue="1" operator="lessThan">
      <formula>#REF!</formula>
    </cfRule>
    <cfRule type="cellIs" dxfId="60" priority="26" stopIfTrue="1" operator="equal">
      <formula>#REF!</formula>
    </cfRule>
    <cfRule type="cellIs" dxfId="59" priority="25" stopIfTrue="1" operator="lessThan">
      <formula>#REF!</formula>
    </cfRule>
    <cfRule type="cellIs" dxfId="58" priority="24" stopIfTrue="1" operator="equal">
      <formula>#REF!</formula>
    </cfRule>
    <cfRule type="cellIs" dxfId="57" priority="22" stopIfTrue="1" operator="equal">
      <formula>#REF!</formula>
    </cfRule>
    <cfRule type="cellIs" dxfId="56" priority="21" stopIfTrue="1" operator="lessThan">
      <formula>#REF!</formula>
    </cfRule>
    <cfRule type="cellIs" dxfId="55" priority="23" stopIfTrue="1" operator="lessThan">
      <formula>#REF!</formula>
    </cfRule>
    <cfRule type="cellIs" dxfId="54" priority="32" stopIfTrue="1" operator="equal">
      <formula>#REF!</formula>
    </cfRule>
    <cfRule type="cellIs" dxfId="53" priority="31" stopIfTrue="1" operator="lessThan">
      <formula>#REF!</formula>
    </cfRule>
    <cfRule type="cellIs" dxfId="52" priority="30" stopIfTrue="1" operator="equal">
      <formula>#REF!</formula>
    </cfRule>
    <cfRule type="cellIs" dxfId="51" priority="29" stopIfTrue="1" operator="lessThan">
      <formula>#REF!</formula>
    </cfRule>
    <cfRule type="cellIs" dxfId="50" priority="28" stopIfTrue="1" operator="equal">
      <formula>#REF!</formula>
    </cfRule>
  </conditionalFormatting>
  <conditionalFormatting sqref="D13:D14">
    <cfRule type="cellIs" dxfId="49" priority="36" stopIfTrue="1" operator="equal">
      <formula>#REF!</formula>
    </cfRule>
    <cfRule type="cellIs" dxfId="48" priority="35" stopIfTrue="1" operator="lessThan">
      <formula>#REF!</formula>
    </cfRule>
  </conditionalFormatting>
  <conditionalFormatting sqref="D14">
    <cfRule type="cellIs" dxfId="47" priority="85" stopIfTrue="1" operator="lessThan">
      <formula>#REF!</formula>
    </cfRule>
    <cfRule type="cellIs" dxfId="46" priority="86" stopIfTrue="1" operator="equal">
      <formula>#REF!</formula>
    </cfRule>
  </conditionalFormatting>
  <conditionalFormatting sqref="D17">
    <cfRule type="cellIs" dxfId="45" priority="91" stopIfTrue="1" operator="lessThan">
      <formula>#REF!</formula>
    </cfRule>
    <cfRule type="cellIs" dxfId="44" priority="92" stopIfTrue="1" operator="equal">
      <formula>#REF!</formula>
    </cfRule>
    <cfRule type="cellIs" dxfId="43" priority="95" stopIfTrue="1" operator="lessThan">
      <formula>#REF!</formula>
    </cfRule>
    <cfRule type="cellIs" dxfId="42" priority="96" stopIfTrue="1" operator="equal">
      <formula>#REF!</formula>
    </cfRule>
    <cfRule type="cellIs" dxfId="41" priority="101" stopIfTrue="1" operator="lessThan">
      <formula>#REF!</formula>
    </cfRule>
    <cfRule type="cellIs" dxfId="40" priority="102" stopIfTrue="1" operator="equal">
      <formula>#REF!</formula>
    </cfRule>
    <cfRule type="cellIs" dxfId="39" priority="59" stopIfTrue="1" operator="lessThan">
      <formula>#REF!</formula>
    </cfRule>
    <cfRule type="cellIs" dxfId="38" priority="60" stopIfTrue="1" operator="equal">
      <formula>#REF!</formula>
    </cfRule>
    <cfRule type="cellIs" dxfId="37" priority="65" stopIfTrue="1" operator="lessThan">
      <formula>#REF!</formula>
    </cfRule>
    <cfRule type="cellIs" dxfId="36" priority="66" stopIfTrue="1" operator="equal">
      <formula>#REF!</formula>
    </cfRule>
    <cfRule type="cellIs" dxfId="35" priority="75" stopIfTrue="1" operator="lessThan">
      <formula>#REF!</formula>
    </cfRule>
    <cfRule type="cellIs" dxfId="34" priority="76" stopIfTrue="1" operator="equal">
      <formula>#REF!</formula>
    </cfRule>
    <cfRule type="cellIs" dxfId="33" priority="83" stopIfTrue="1" operator="lessThan">
      <formula>#REF!</formula>
    </cfRule>
    <cfRule type="cellIs" dxfId="32" priority="84" stopIfTrue="1" operator="equal">
      <formula>#REF!</formula>
    </cfRule>
  </conditionalFormatting>
  <conditionalFormatting sqref="D22:D26">
    <cfRule type="cellIs" dxfId="31" priority="203" stopIfTrue="1" operator="lessThan">
      <formula>#REF!</formula>
    </cfRule>
    <cfRule type="cellIs" dxfId="30" priority="204" stopIfTrue="1" operator="equal">
      <formula>#REF!</formula>
    </cfRule>
    <cfRule type="cellIs" dxfId="29" priority="233" stopIfTrue="1" operator="lessThan">
      <formula>#REF!</formula>
    </cfRule>
    <cfRule type="cellIs" dxfId="28" priority="234" stopIfTrue="1" operator="equal">
      <formula>#REF!</formula>
    </cfRule>
  </conditionalFormatting>
  <conditionalFormatting sqref="D22:F26">
    <cfRule type="cellIs" dxfId="27" priority="349" stopIfTrue="1" operator="lessThan">
      <formula>#REF!</formula>
    </cfRule>
    <cfRule type="cellIs" dxfId="26" priority="350" stopIfTrue="1" operator="equal">
      <formula>#REF!</formula>
    </cfRule>
  </conditionalFormatting>
  <conditionalFormatting sqref="E14">
    <cfRule type="cellIs" dxfId="25" priority="1" stopIfTrue="1" operator="lessThan">
      <formula>#REF!</formula>
    </cfRule>
    <cfRule type="cellIs" dxfId="24" priority="2" stopIfTrue="1" operator="equal">
      <formula>#REF!</formula>
    </cfRule>
  </conditionalFormatting>
  <conditionalFormatting sqref="E22:F24 E26:F26">
    <cfRule type="cellIs" dxfId="23" priority="211" stopIfTrue="1" operator="lessThan">
      <formula>#REF!</formula>
    </cfRule>
    <cfRule type="cellIs" dxfId="22" priority="212" stopIfTrue="1" operator="equal">
      <formula>#REF!</formula>
    </cfRule>
    <cfRule type="cellIs" dxfId="21" priority="239" stopIfTrue="1" operator="lessThan">
      <formula>#REF!</formula>
    </cfRule>
    <cfRule type="cellIs" dxfId="20" priority="240" stopIfTrue="1" operator="equal">
      <formula>#REF!</formula>
    </cfRule>
  </conditionalFormatting>
  <conditionalFormatting sqref="F13:F15">
    <cfRule type="cellIs" dxfId="19" priority="6" stopIfTrue="1" operator="equal">
      <formula>#REF!</formula>
    </cfRule>
    <cfRule type="cellIs" dxfId="18" priority="5" stopIfTrue="1" operator="lessThan">
      <formula>#REF!</formula>
    </cfRule>
  </conditionalFormatting>
  <conditionalFormatting sqref="F14">
    <cfRule type="cellIs" dxfId="17" priority="58" stopIfTrue="1" operator="equal">
      <formula>#REF!</formula>
    </cfRule>
    <cfRule type="cellIs" dxfId="16" priority="57" stopIfTrue="1" operator="lessThan">
      <formula>#REF!</formula>
    </cfRule>
  </conditionalFormatting>
  <conditionalFormatting sqref="F14:F18">
    <cfRule type="cellIs" dxfId="15" priority="99" stopIfTrue="1" operator="lessThan">
      <formula>#REF!</formula>
    </cfRule>
    <cfRule type="cellIs" dxfId="14" priority="100" stopIfTrue="1" operator="equal">
      <formula>#REF!</formula>
    </cfRule>
  </conditionalFormatting>
  <conditionalFormatting sqref="F15">
    <cfRule type="cellIs" dxfId="13" priority="4" stopIfTrue="1" operator="equal">
      <formula>#REF!</formula>
    </cfRule>
    <cfRule type="cellIs" dxfId="12" priority="3" stopIfTrue="1" operator="lessThan">
      <formula>#REF!</formula>
    </cfRule>
  </conditionalFormatting>
  <conditionalFormatting sqref="H21 J21">
    <cfRule type="cellIs" dxfId="11" priority="387" stopIfTrue="1" operator="lessThan">
      <formula>#REF!</formula>
    </cfRule>
    <cfRule type="cellIs" dxfId="10" priority="388" stopIfTrue="1" operator="equal">
      <formula>#REF!</formula>
    </cfRule>
  </conditionalFormatting>
  <pageMargins left="0.75" right="0.75" top="1" bottom="1" header="0.5" footer="0.5"/>
  <pageSetup paperSize="9" scale="3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7:T30"/>
  <sheetViews>
    <sheetView topLeftCell="A8" zoomScale="85" workbookViewId="0">
      <selection activeCell="G13" sqref="G13"/>
    </sheetView>
  </sheetViews>
  <sheetFormatPr defaultColWidth="9.109375" defaultRowHeight="13.2"/>
  <cols>
    <col min="1" max="1" width="27.44140625" style="80" customWidth="1"/>
    <col min="2" max="2" width="18.44140625" style="80" customWidth="1"/>
    <col min="3" max="3" width="13.88671875" style="80" customWidth="1"/>
    <col min="4" max="4" width="14.109375" style="80" customWidth="1"/>
    <col min="5" max="5" width="17.109375" style="80" customWidth="1"/>
    <col min="6" max="6" width="9.44140625" style="80" customWidth="1"/>
    <col min="7" max="7" width="19.44140625" style="80" customWidth="1"/>
    <col min="8" max="8" width="20.109375" style="81" bestFit="1" customWidth="1"/>
    <col min="9" max="9" width="19.88671875" style="81" bestFit="1" customWidth="1"/>
    <col min="10" max="10" width="21" style="80" bestFit="1" customWidth="1"/>
    <col min="11" max="11" width="19.88671875" style="80" bestFit="1" customWidth="1"/>
    <col min="12" max="12" width="19.44140625" style="80" bestFit="1" customWidth="1"/>
    <col min="13" max="13" width="20.44140625" style="81" bestFit="1" customWidth="1"/>
    <col min="14" max="14" width="18" style="80" customWidth="1"/>
    <col min="15" max="16" width="18.44140625" style="80" customWidth="1"/>
    <col min="17" max="17" width="17" style="80" customWidth="1"/>
    <col min="18" max="18" width="17.109375" style="80" customWidth="1"/>
    <col min="19" max="19" width="18.44140625" style="80" customWidth="1"/>
    <col min="20" max="16384" width="9.109375" style="80"/>
  </cols>
  <sheetData>
    <row r="7" spans="1:18" ht="30" customHeight="1"/>
    <row r="8" spans="1:18" ht="12" customHeight="1"/>
    <row r="9" spans="1:18" ht="30" customHeight="1">
      <c r="A9" s="422" t="s">
        <v>498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</row>
    <row r="10" spans="1:18" ht="30" customHeight="1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1:18" s="84" customFormat="1" ht="35.700000000000003" customHeight="1">
      <c r="A11" s="419" t="s">
        <v>12</v>
      </c>
      <c r="B11" s="419"/>
      <c r="C11" s="289" t="s">
        <v>1</v>
      </c>
      <c r="D11" s="289" t="s">
        <v>2</v>
      </c>
      <c r="E11" s="289" t="s">
        <v>15</v>
      </c>
      <c r="F11" s="421" t="s">
        <v>16</v>
      </c>
      <c r="G11" s="290" t="s">
        <v>5</v>
      </c>
      <c r="H11" s="423" t="s">
        <v>6</v>
      </c>
      <c r="I11" s="423"/>
      <c r="J11" s="290" t="s">
        <v>109</v>
      </c>
      <c r="K11" s="290" t="s">
        <v>158</v>
      </c>
      <c r="L11" s="290" t="s">
        <v>159</v>
      </c>
      <c r="M11" s="83"/>
      <c r="N11" s="83"/>
      <c r="O11" s="83"/>
      <c r="P11" s="83"/>
      <c r="Q11" s="83"/>
      <c r="R11" s="83"/>
    </row>
    <row r="12" spans="1:18" s="84" customFormat="1" ht="29.4" customHeight="1">
      <c r="A12" s="419"/>
      <c r="B12" s="419"/>
      <c r="C12" s="289" t="s">
        <v>7</v>
      </c>
      <c r="D12" s="289" t="s">
        <v>7</v>
      </c>
      <c r="E12" s="289" t="s">
        <v>7</v>
      </c>
      <c r="F12" s="421"/>
      <c r="G12" s="290" t="s">
        <v>17</v>
      </c>
      <c r="H12" s="290" t="s">
        <v>8</v>
      </c>
      <c r="I12" s="290" t="s">
        <v>9</v>
      </c>
      <c r="J12" s="290" t="s">
        <v>112</v>
      </c>
      <c r="K12" s="290" t="s">
        <v>160</v>
      </c>
      <c r="L12" s="290" t="s">
        <v>77</v>
      </c>
    </row>
    <row r="13" spans="1:18" s="288" customFormat="1" ht="30.9" customHeight="1">
      <c r="A13" s="310"/>
      <c r="B13" s="207"/>
      <c r="C13" s="311"/>
      <c r="D13" s="311"/>
      <c r="E13" s="341"/>
      <c r="F13" s="336" t="s">
        <v>60</v>
      </c>
      <c r="G13" s="212">
        <v>45749</v>
      </c>
      <c r="H13" s="212">
        <v>45750</v>
      </c>
      <c r="I13" s="212">
        <v>45751</v>
      </c>
      <c r="J13" s="212">
        <v>45753</v>
      </c>
      <c r="K13" s="212">
        <v>45754</v>
      </c>
      <c r="L13" s="212">
        <v>45759</v>
      </c>
    </row>
    <row r="14" spans="1:18" s="288" customFormat="1" ht="30.9" customHeight="1">
      <c r="A14" s="310"/>
      <c r="B14" s="207"/>
      <c r="C14" s="311"/>
      <c r="D14" s="311"/>
      <c r="E14" s="341"/>
      <c r="F14" s="341" t="s">
        <v>60</v>
      </c>
      <c r="G14" s="212">
        <f>G13+7</f>
        <v>45756</v>
      </c>
      <c r="H14" s="212">
        <f t="shared" ref="H14:L14" si="0">H13+7</f>
        <v>45757</v>
      </c>
      <c r="I14" s="212">
        <f t="shared" si="0"/>
        <v>45758</v>
      </c>
      <c r="J14" s="212">
        <f t="shared" si="0"/>
        <v>45760</v>
      </c>
      <c r="K14" s="212">
        <f t="shared" si="0"/>
        <v>45761</v>
      </c>
      <c r="L14" s="212">
        <f t="shared" si="0"/>
        <v>45766</v>
      </c>
    </row>
    <row r="15" spans="1:18" s="86" customFormat="1" ht="30.9" customHeight="1">
      <c r="A15" s="310"/>
      <c r="B15" s="207"/>
      <c r="C15" s="311"/>
      <c r="D15" s="311"/>
      <c r="E15" s="341"/>
      <c r="F15" s="341" t="s">
        <v>60</v>
      </c>
      <c r="G15" s="212">
        <f>G14+7</f>
        <v>45763</v>
      </c>
      <c r="H15" s="212">
        <f t="shared" ref="H15:L15" si="1">H14+7</f>
        <v>45764</v>
      </c>
      <c r="I15" s="212">
        <f t="shared" si="1"/>
        <v>45765</v>
      </c>
      <c r="J15" s="212">
        <f t="shared" si="1"/>
        <v>45767</v>
      </c>
      <c r="K15" s="212">
        <f t="shared" si="1"/>
        <v>45768</v>
      </c>
      <c r="L15" s="212">
        <f t="shared" si="1"/>
        <v>45773</v>
      </c>
    </row>
    <row r="16" spans="1:18" s="86" customFormat="1" ht="30.9" customHeight="1">
      <c r="A16" s="310"/>
      <c r="B16" s="207"/>
      <c r="C16" s="311"/>
      <c r="D16" s="311"/>
      <c r="E16" s="341"/>
      <c r="F16" s="341" t="s">
        <v>60</v>
      </c>
      <c r="G16" s="212">
        <f>G15+7</f>
        <v>45770</v>
      </c>
      <c r="H16" s="212">
        <f t="shared" ref="H16:L17" si="2">H15+7</f>
        <v>45771</v>
      </c>
      <c r="I16" s="212">
        <f t="shared" si="2"/>
        <v>45772</v>
      </c>
      <c r="J16" s="212">
        <f t="shared" si="2"/>
        <v>45774</v>
      </c>
      <c r="K16" s="212">
        <f t="shared" si="2"/>
        <v>45775</v>
      </c>
      <c r="L16" s="212">
        <f t="shared" si="2"/>
        <v>45780</v>
      </c>
    </row>
    <row r="17" spans="1:20" s="86" customFormat="1" ht="30.9" customHeight="1">
      <c r="A17" s="310"/>
      <c r="B17" s="207"/>
      <c r="C17" s="207"/>
      <c r="D17" s="207"/>
      <c r="E17" s="207"/>
      <c r="F17" s="341" t="s">
        <v>60</v>
      </c>
      <c r="G17" s="212">
        <f>G16+7</f>
        <v>45777</v>
      </c>
      <c r="H17" s="212">
        <f t="shared" si="2"/>
        <v>45778</v>
      </c>
      <c r="I17" s="212">
        <f t="shared" si="2"/>
        <v>45779</v>
      </c>
      <c r="J17" s="212">
        <f t="shared" si="2"/>
        <v>45781</v>
      </c>
      <c r="K17" s="212">
        <f t="shared" si="2"/>
        <v>45782</v>
      </c>
      <c r="L17" s="212">
        <f t="shared" si="2"/>
        <v>45787</v>
      </c>
      <c r="M17" s="85"/>
      <c r="N17" s="85"/>
      <c r="O17" s="85"/>
      <c r="P17" s="85"/>
      <c r="Q17" s="85"/>
      <c r="R17" s="85"/>
    </row>
    <row r="18" spans="1:20" ht="30.9" customHeight="1">
      <c r="A18" s="424"/>
      <c r="B18" s="424"/>
      <c r="C18" s="424"/>
      <c r="D18" s="424"/>
      <c r="E18" s="87"/>
      <c r="F18" s="87"/>
      <c r="G18" s="85"/>
      <c r="H18" s="85"/>
      <c r="I18" s="85"/>
      <c r="J18" s="85"/>
      <c r="K18" s="85"/>
      <c r="L18" s="85"/>
      <c r="M18" s="85"/>
    </row>
    <row r="19" spans="1:20" s="86" customFormat="1" ht="27" customHeight="1">
      <c r="G19" s="88"/>
      <c r="H19" s="88"/>
      <c r="K19" s="89"/>
      <c r="L19" s="90"/>
      <c r="M19" s="89"/>
    </row>
    <row r="20" spans="1:20" s="86" customFormat="1" ht="29.4" customHeight="1">
      <c r="A20" s="419" t="s">
        <v>12</v>
      </c>
      <c r="B20" s="420"/>
      <c r="C20" s="289" t="s">
        <v>13</v>
      </c>
      <c r="D20" s="289" t="s">
        <v>14</v>
      </c>
      <c r="E20" s="289" t="s">
        <v>15</v>
      </c>
      <c r="F20" s="421" t="s">
        <v>16</v>
      </c>
      <c r="G20" s="290" t="s">
        <v>177</v>
      </c>
      <c r="H20" s="290" t="s">
        <v>178</v>
      </c>
      <c r="I20" s="290" t="s">
        <v>180</v>
      </c>
      <c r="J20" s="290" t="s">
        <v>179</v>
      </c>
      <c r="K20" s="290"/>
      <c r="L20" s="290"/>
    </row>
    <row r="21" spans="1:20" s="86" customFormat="1" ht="29.4" customHeight="1">
      <c r="A21" s="420"/>
      <c r="B21" s="420"/>
      <c r="C21" s="289" t="s">
        <v>7</v>
      </c>
      <c r="D21" s="289" t="s">
        <v>7</v>
      </c>
      <c r="E21" s="289" t="s">
        <v>7</v>
      </c>
      <c r="F21" s="421"/>
      <c r="G21" s="260" t="s">
        <v>181</v>
      </c>
      <c r="H21" s="260" t="s">
        <v>182</v>
      </c>
      <c r="I21" s="260" t="s">
        <v>184</v>
      </c>
      <c r="J21" s="260" t="s">
        <v>183</v>
      </c>
      <c r="K21" s="260"/>
      <c r="L21" s="258"/>
    </row>
    <row r="22" spans="1:20" s="86" customFormat="1" ht="30.9" customHeight="1">
      <c r="A22" s="207">
        <f t="shared" ref="A22:F26" si="3">A13</f>
        <v>0</v>
      </c>
      <c r="B22" s="208">
        <f t="shared" si="3"/>
        <v>0</v>
      </c>
      <c r="C22" s="209">
        <f t="shared" si="3"/>
        <v>0</v>
      </c>
      <c r="D22" s="209">
        <f t="shared" si="3"/>
        <v>0</v>
      </c>
      <c r="E22" s="210">
        <f t="shared" si="3"/>
        <v>0</v>
      </c>
      <c r="F22" s="211" t="str">
        <f t="shared" si="3"/>
        <v>PIL</v>
      </c>
      <c r="G22" s="212">
        <f>L13+11</f>
        <v>45770</v>
      </c>
      <c r="H22" s="212">
        <f>G22+3</f>
        <v>45773</v>
      </c>
      <c r="I22" s="212">
        <f>H22+3</f>
        <v>45776</v>
      </c>
      <c r="J22" s="212">
        <f>I22+2</f>
        <v>45778</v>
      </c>
      <c r="K22" s="212"/>
      <c r="L22" s="212"/>
    </row>
    <row r="23" spans="1:20" s="86" customFormat="1" ht="30.9" customHeight="1">
      <c r="A23" s="207">
        <f t="shared" si="3"/>
        <v>0</v>
      </c>
      <c r="B23" s="208">
        <f t="shared" si="3"/>
        <v>0</v>
      </c>
      <c r="C23" s="209">
        <f t="shared" si="3"/>
        <v>0</v>
      </c>
      <c r="D23" s="209">
        <f t="shared" si="3"/>
        <v>0</v>
      </c>
      <c r="E23" s="210">
        <f t="shared" si="3"/>
        <v>0</v>
      </c>
      <c r="F23" s="211" t="str">
        <f t="shared" si="3"/>
        <v>PIL</v>
      </c>
      <c r="G23" s="212">
        <f t="shared" ref="G23:G26" si="4">L14+11</f>
        <v>45777</v>
      </c>
      <c r="H23" s="212">
        <f t="shared" ref="H23:I26" si="5">G23+3</f>
        <v>45780</v>
      </c>
      <c r="I23" s="212">
        <f t="shared" si="5"/>
        <v>45783</v>
      </c>
      <c r="J23" s="212">
        <f t="shared" ref="J23:J26" si="6">I23+2</f>
        <v>45785</v>
      </c>
      <c r="K23" s="212"/>
      <c r="L23" s="212"/>
    </row>
    <row r="24" spans="1:20" s="86" customFormat="1" ht="30.9" customHeight="1">
      <c r="A24" s="207">
        <f t="shared" si="3"/>
        <v>0</v>
      </c>
      <c r="B24" s="208">
        <f t="shared" si="3"/>
        <v>0</v>
      </c>
      <c r="C24" s="209">
        <f t="shared" si="3"/>
        <v>0</v>
      </c>
      <c r="D24" s="209">
        <f t="shared" si="3"/>
        <v>0</v>
      </c>
      <c r="E24" s="210">
        <f t="shared" si="3"/>
        <v>0</v>
      </c>
      <c r="F24" s="211" t="str">
        <f t="shared" si="3"/>
        <v>PIL</v>
      </c>
      <c r="G24" s="212">
        <f t="shared" si="4"/>
        <v>45784</v>
      </c>
      <c r="H24" s="212">
        <f t="shared" si="5"/>
        <v>45787</v>
      </c>
      <c r="I24" s="212">
        <f t="shared" si="5"/>
        <v>45790</v>
      </c>
      <c r="J24" s="212">
        <f t="shared" si="6"/>
        <v>45792</v>
      </c>
      <c r="K24" s="212"/>
      <c r="L24" s="212"/>
    </row>
    <row r="25" spans="1:20" s="86" customFormat="1" ht="30.9" customHeight="1">
      <c r="A25" s="207">
        <f t="shared" si="3"/>
        <v>0</v>
      </c>
      <c r="B25" s="208">
        <f t="shared" si="3"/>
        <v>0</v>
      </c>
      <c r="C25" s="209">
        <f t="shared" si="3"/>
        <v>0</v>
      </c>
      <c r="D25" s="209">
        <f t="shared" si="3"/>
        <v>0</v>
      </c>
      <c r="E25" s="210">
        <f t="shared" si="3"/>
        <v>0</v>
      </c>
      <c r="F25" s="211" t="str">
        <f t="shared" si="3"/>
        <v>PIL</v>
      </c>
      <c r="G25" s="212">
        <f t="shared" si="4"/>
        <v>45791</v>
      </c>
      <c r="H25" s="212">
        <f t="shared" si="5"/>
        <v>45794</v>
      </c>
      <c r="I25" s="212">
        <f t="shared" si="5"/>
        <v>45797</v>
      </c>
      <c r="J25" s="212">
        <f t="shared" si="6"/>
        <v>45799</v>
      </c>
      <c r="K25" s="212"/>
      <c r="L25" s="212"/>
    </row>
    <row r="26" spans="1:20" s="86" customFormat="1" ht="30.9" customHeight="1">
      <c r="A26" s="207">
        <f t="shared" si="3"/>
        <v>0</v>
      </c>
      <c r="B26" s="208">
        <f t="shared" si="3"/>
        <v>0</v>
      </c>
      <c r="C26" s="209">
        <f t="shared" si="3"/>
        <v>0</v>
      </c>
      <c r="D26" s="209">
        <f t="shared" si="3"/>
        <v>0</v>
      </c>
      <c r="E26" s="210">
        <f t="shared" si="3"/>
        <v>0</v>
      </c>
      <c r="F26" s="211" t="str">
        <f t="shared" si="3"/>
        <v>PIL</v>
      </c>
      <c r="G26" s="212">
        <f t="shared" si="4"/>
        <v>45798</v>
      </c>
      <c r="H26" s="212">
        <f>G26+4</f>
        <v>45802</v>
      </c>
      <c r="I26" s="212">
        <f t="shared" si="5"/>
        <v>45805</v>
      </c>
      <c r="J26" s="212">
        <f t="shared" si="6"/>
        <v>45807</v>
      </c>
      <c r="K26" s="212"/>
      <c r="L26" s="212"/>
    </row>
    <row r="27" spans="1:20" s="96" customFormat="1" ht="30.9" customHeight="1">
      <c r="A27" s="91" t="s">
        <v>185</v>
      </c>
      <c r="B27" s="92"/>
      <c r="C27" s="92"/>
      <c r="D27" s="93"/>
      <c r="E27" s="93"/>
      <c r="F27" s="93"/>
      <c r="G27" s="93"/>
      <c r="H27" s="94"/>
      <c r="I27" s="94"/>
      <c r="J27" s="94"/>
      <c r="K27" s="94"/>
      <c r="L27" s="94"/>
      <c r="M27" s="94"/>
      <c r="N27" s="95"/>
      <c r="O27" s="95"/>
      <c r="P27" s="95"/>
      <c r="Q27" s="95"/>
      <c r="R27" s="95"/>
      <c r="S27" s="95"/>
      <c r="T27" s="95"/>
    </row>
    <row r="28" spans="1:20" s="86" customFormat="1" ht="24" customHeight="1">
      <c r="H28" s="88"/>
      <c r="I28" s="88"/>
      <c r="L28" s="89"/>
      <c r="M28" s="90"/>
      <c r="N28" s="80"/>
      <c r="O28" s="80"/>
      <c r="P28" s="80"/>
      <c r="Q28" s="80"/>
      <c r="R28" s="80"/>
      <c r="S28" s="80"/>
      <c r="T28" s="80"/>
    </row>
    <row r="29" spans="1:20" ht="29.4" customHeight="1">
      <c r="A29" s="97"/>
      <c r="B29" s="97"/>
      <c r="C29" s="97"/>
      <c r="I29" s="98"/>
    </row>
    <row r="30" spans="1:20" ht="34.200000000000003" customHeight="1">
      <c r="A30" s="99"/>
      <c r="B30" s="100"/>
      <c r="C30" s="100"/>
    </row>
  </sheetData>
  <mergeCells count="7">
    <mergeCell ref="A18:D18"/>
    <mergeCell ref="A20:B21"/>
    <mergeCell ref="F20:F21"/>
    <mergeCell ref="A9:M9"/>
    <mergeCell ref="A11:B12"/>
    <mergeCell ref="F11:F12"/>
    <mergeCell ref="H11:I11"/>
  </mergeCells>
  <phoneticPr fontId="34" type="noConversion"/>
  <conditionalFormatting sqref="A18">
    <cfRule type="cellIs" dxfId="9" priority="11" stopIfTrue="1" operator="lessThan">
      <formula>$O$7</formula>
    </cfRule>
    <cfRule type="cellIs" dxfId="8" priority="12" stopIfTrue="1" operator="equal">
      <formula>$O$7</formula>
    </cfRule>
  </conditionalFormatting>
  <pageMargins left="0.7" right="0.7" top="0.75" bottom="0.75" header="0.3" footer="0.3"/>
  <pageSetup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8"/>
  <sheetViews>
    <sheetView topLeftCell="A10" workbookViewId="0">
      <selection activeCell="G13" sqref="G13"/>
    </sheetView>
  </sheetViews>
  <sheetFormatPr defaultRowHeight="13.2"/>
  <cols>
    <col min="1" max="1" width="29.44140625" customWidth="1"/>
    <col min="2" max="2" width="22" customWidth="1"/>
    <col min="3" max="4" width="12.44140625" customWidth="1"/>
    <col min="5" max="5" width="17.44140625" customWidth="1"/>
    <col min="6" max="6" width="12.44140625" style="59" customWidth="1"/>
    <col min="7" max="7" width="20.44140625" customWidth="1"/>
    <col min="8" max="12" width="23.44140625" customWidth="1"/>
  </cols>
  <sheetData>
    <row r="1" spans="1:12" ht="15" customHeight="1">
      <c r="H1" s="59"/>
      <c r="I1" s="59"/>
      <c r="J1" s="448"/>
      <c r="K1" s="448"/>
      <c r="L1" s="448"/>
    </row>
    <row r="2" spans="1:12" ht="15" customHeight="1">
      <c r="H2" s="59"/>
      <c r="I2" s="59"/>
      <c r="J2" s="448"/>
      <c r="K2" s="448"/>
      <c r="L2" s="448"/>
    </row>
    <row r="3" spans="1:12" ht="15" customHeight="1">
      <c r="H3" s="59"/>
      <c r="I3" s="59"/>
      <c r="J3" s="448"/>
      <c r="K3" s="448"/>
      <c r="L3" s="448"/>
    </row>
    <row r="4" spans="1:12" ht="15" customHeight="1">
      <c r="H4" s="59"/>
      <c r="I4" s="59"/>
      <c r="J4" s="448"/>
      <c r="K4" s="448"/>
      <c r="L4" s="448"/>
    </row>
    <row r="5" spans="1:12" ht="15" customHeight="1">
      <c r="H5" s="59"/>
      <c r="I5" s="59"/>
      <c r="J5" s="448"/>
      <c r="K5" s="448"/>
      <c r="L5" s="448"/>
    </row>
    <row r="6" spans="1:12" ht="15" customHeight="1">
      <c r="H6" s="59"/>
      <c r="I6" s="59"/>
      <c r="J6" s="448"/>
      <c r="K6" s="448"/>
      <c r="L6" s="448"/>
    </row>
    <row r="7" spans="1:12" ht="15" customHeight="1">
      <c r="H7" s="59"/>
      <c r="I7" s="59"/>
      <c r="J7" s="448"/>
      <c r="K7" s="448"/>
      <c r="L7" s="448"/>
    </row>
    <row r="8" spans="1:12">
      <c r="H8" s="59"/>
      <c r="I8" s="59"/>
      <c r="J8" s="448"/>
      <c r="K8" s="448"/>
      <c r="L8" s="448"/>
    </row>
    <row r="9" spans="1:12" ht="16.2" customHeight="1">
      <c r="A9" s="435" t="s">
        <v>499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</row>
    <row r="10" spans="1:12" ht="30" customHeight="1">
      <c r="A10" s="435"/>
      <c r="B10" s="435"/>
      <c r="C10" s="435"/>
      <c r="D10" s="435"/>
      <c r="E10" s="435"/>
      <c r="F10" s="435"/>
      <c r="G10" s="435"/>
      <c r="H10" s="435"/>
      <c r="I10" s="435"/>
      <c r="J10" s="435"/>
      <c r="K10" s="435"/>
      <c r="L10" s="435"/>
    </row>
    <row r="11" spans="1:12" ht="33" customHeight="1">
      <c r="A11" s="435"/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</row>
    <row r="12" spans="1:12" ht="33" customHeight="1">
      <c r="A12" s="433" t="s">
        <v>12</v>
      </c>
      <c r="B12" s="433"/>
      <c r="C12" s="239" t="s">
        <v>293</v>
      </c>
      <c r="D12" s="230" t="s">
        <v>294</v>
      </c>
      <c r="E12" s="239" t="s">
        <v>15</v>
      </c>
      <c r="F12" s="434" t="s">
        <v>16</v>
      </c>
      <c r="G12" s="241" t="s">
        <v>500</v>
      </c>
      <c r="H12" s="436" t="s">
        <v>296</v>
      </c>
      <c r="I12" s="436"/>
      <c r="J12" s="241" t="s">
        <v>501</v>
      </c>
      <c r="K12" s="241" t="s">
        <v>502</v>
      </c>
      <c r="L12" s="241" t="s">
        <v>503</v>
      </c>
    </row>
    <row r="13" spans="1:12" ht="33" customHeight="1">
      <c r="A13" s="433"/>
      <c r="B13" s="433"/>
      <c r="C13" s="239" t="s">
        <v>7</v>
      </c>
      <c r="D13" s="230" t="s">
        <v>7</v>
      </c>
      <c r="E13" s="239" t="s">
        <v>7</v>
      </c>
      <c r="F13" s="434"/>
      <c r="G13" s="241" t="s">
        <v>134</v>
      </c>
      <c r="H13" s="241" t="s">
        <v>22</v>
      </c>
      <c r="I13" s="241" t="s">
        <v>23</v>
      </c>
      <c r="J13" s="241" t="s">
        <v>504</v>
      </c>
      <c r="K13" s="241" t="s">
        <v>505</v>
      </c>
      <c r="L13" s="241" t="s">
        <v>506</v>
      </c>
    </row>
    <row r="14" spans="1:12" ht="33" customHeight="1">
      <c r="A14" s="335" t="s">
        <v>507</v>
      </c>
      <c r="B14" s="347"/>
      <c r="C14" s="348"/>
      <c r="D14" s="332" t="s">
        <v>508</v>
      </c>
      <c r="E14" s="346" t="s">
        <v>509</v>
      </c>
      <c r="F14" s="332" t="s">
        <v>510</v>
      </c>
      <c r="G14" s="245">
        <v>45960</v>
      </c>
      <c r="H14" s="245">
        <v>45962</v>
      </c>
      <c r="I14" s="245">
        <v>45963</v>
      </c>
      <c r="J14" s="245">
        <v>45974</v>
      </c>
      <c r="K14" s="245">
        <v>45978</v>
      </c>
      <c r="L14" s="245">
        <v>45984</v>
      </c>
    </row>
    <row r="15" spans="1:12" ht="33" customHeight="1">
      <c r="A15" s="335" t="s">
        <v>511</v>
      </c>
      <c r="B15" s="347"/>
      <c r="C15" s="348"/>
      <c r="D15" s="332" t="s">
        <v>512</v>
      </c>
      <c r="E15" s="346" t="s">
        <v>513</v>
      </c>
      <c r="F15" s="332" t="s">
        <v>201</v>
      </c>
      <c r="G15" s="245">
        <f t="shared" ref="G15:L18" si="0">G14+7</f>
        <v>45967</v>
      </c>
      <c r="H15" s="245">
        <f t="shared" si="0"/>
        <v>45969</v>
      </c>
      <c r="I15" s="245">
        <f t="shared" si="0"/>
        <v>45970</v>
      </c>
      <c r="J15" s="245">
        <f t="shared" si="0"/>
        <v>45981</v>
      </c>
      <c r="K15" s="245">
        <f t="shared" si="0"/>
        <v>45985</v>
      </c>
      <c r="L15" s="245">
        <f t="shared" si="0"/>
        <v>45991</v>
      </c>
    </row>
    <row r="16" spans="1:12" ht="33" customHeight="1">
      <c r="A16" s="335" t="s">
        <v>514</v>
      </c>
      <c r="B16" s="347"/>
      <c r="C16" s="348"/>
      <c r="D16" s="332" t="s">
        <v>515</v>
      </c>
      <c r="E16" s="346" t="s">
        <v>516</v>
      </c>
      <c r="F16" s="332" t="s">
        <v>208</v>
      </c>
      <c r="G16" s="245">
        <f t="shared" si="0"/>
        <v>45974</v>
      </c>
      <c r="H16" s="245">
        <f t="shared" si="0"/>
        <v>45976</v>
      </c>
      <c r="I16" s="245">
        <f t="shared" si="0"/>
        <v>45977</v>
      </c>
      <c r="J16" s="245">
        <f t="shared" si="0"/>
        <v>45988</v>
      </c>
      <c r="K16" s="245">
        <f t="shared" si="0"/>
        <v>45992</v>
      </c>
      <c r="L16" s="245">
        <f t="shared" si="0"/>
        <v>45998</v>
      </c>
    </row>
    <row r="17" spans="1:12" ht="33" customHeight="1">
      <c r="A17" s="335" t="s">
        <v>517</v>
      </c>
      <c r="B17" s="347"/>
      <c r="C17" s="348"/>
      <c r="D17" s="332" t="s">
        <v>518</v>
      </c>
      <c r="E17" s="346" t="s">
        <v>519</v>
      </c>
      <c r="F17" s="332" t="s">
        <v>201</v>
      </c>
      <c r="G17" s="245">
        <f t="shared" si="0"/>
        <v>45981</v>
      </c>
      <c r="H17" s="245">
        <f t="shared" si="0"/>
        <v>45983</v>
      </c>
      <c r="I17" s="245">
        <f t="shared" si="0"/>
        <v>45984</v>
      </c>
      <c r="J17" s="245">
        <f t="shared" si="0"/>
        <v>45995</v>
      </c>
      <c r="K17" s="245">
        <f t="shared" si="0"/>
        <v>45999</v>
      </c>
      <c r="L17" s="245">
        <f t="shared" si="0"/>
        <v>46005</v>
      </c>
    </row>
    <row r="18" spans="1:12" ht="33" customHeight="1">
      <c r="A18" s="335" t="s">
        <v>520</v>
      </c>
      <c r="B18" s="347"/>
      <c r="C18" s="348"/>
      <c r="D18" s="332" t="s">
        <v>521</v>
      </c>
      <c r="E18" s="346" t="s">
        <v>522</v>
      </c>
      <c r="F18" s="332" t="s">
        <v>208</v>
      </c>
      <c r="G18" s="245">
        <f>G17+7</f>
        <v>45988</v>
      </c>
      <c r="H18" s="245">
        <f t="shared" si="0"/>
        <v>45990</v>
      </c>
      <c r="I18" s="245">
        <f t="shared" si="0"/>
        <v>45991</v>
      </c>
      <c r="J18" s="245">
        <f t="shared" si="0"/>
        <v>46002</v>
      </c>
      <c r="K18" s="245">
        <f t="shared" si="0"/>
        <v>46006</v>
      </c>
      <c r="L18" s="245">
        <f t="shared" si="0"/>
        <v>46012</v>
      </c>
    </row>
    <row r="19" spans="1:12" ht="33" customHeight="1">
      <c r="A19" s="335"/>
      <c r="B19" s="347"/>
      <c r="C19" s="348"/>
      <c r="D19" s="332"/>
      <c r="E19" s="346"/>
      <c r="F19" s="332"/>
      <c r="G19" s="335"/>
      <c r="H19" s="347"/>
      <c r="I19" s="348"/>
      <c r="J19" s="332"/>
      <c r="K19" s="346"/>
      <c r="L19" s="332"/>
    </row>
    <row r="20" spans="1:12" ht="33" customHeight="1">
      <c r="A20" s="335"/>
      <c r="B20" s="347"/>
      <c r="C20" s="348"/>
      <c r="D20" s="332"/>
      <c r="E20" s="346"/>
      <c r="F20" s="332"/>
      <c r="G20" s="335"/>
      <c r="H20" s="347"/>
      <c r="I20" s="348"/>
      <c r="J20" s="332"/>
      <c r="K20" s="346"/>
      <c r="L20" s="332"/>
    </row>
    <row r="21" spans="1:12" ht="33" customHeight="1">
      <c r="A21" s="433" t="s">
        <v>12</v>
      </c>
      <c r="B21" s="433"/>
      <c r="C21" s="239" t="s">
        <v>293</v>
      </c>
      <c r="D21" s="230" t="s">
        <v>294</v>
      </c>
      <c r="E21" s="239" t="s">
        <v>15</v>
      </c>
      <c r="F21" s="434" t="s">
        <v>16</v>
      </c>
      <c r="G21" s="241" t="s">
        <v>501</v>
      </c>
      <c r="H21" s="241" t="s">
        <v>502</v>
      </c>
      <c r="I21" s="241" t="s">
        <v>503</v>
      </c>
      <c r="J21" s="241"/>
      <c r="K21" s="241"/>
      <c r="L21" s="246"/>
    </row>
    <row r="22" spans="1:12" ht="33" customHeight="1">
      <c r="A22" s="433"/>
      <c r="B22" s="433"/>
      <c r="C22" s="239" t="s">
        <v>7</v>
      </c>
      <c r="D22" s="230" t="s">
        <v>7</v>
      </c>
      <c r="E22" s="239" t="s">
        <v>7</v>
      </c>
      <c r="F22" s="434"/>
      <c r="G22" s="241" t="s">
        <v>523</v>
      </c>
      <c r="H22" s="241" t="s">
        <v>524</v>
      </c>
      <c r="I22" s="241" t="s">
        <v>525</v>
      </c>
      <c r="J22" s="241"/>
      <c r="K22" s="241"/>
      <c r="L22" s="246"/>
    </row>
    <row r="23" spans="1:12" ht="33" customHeight="1">
      <c r="A23" s="247" t="str">
        <f>A14</f>
        <v>OOCL MIAMI</v>
      </c>
      <c r="B23" s="248">
        <f t="shared" ref="B23:C27" si="1">B15</f>
        <v>0</v>
      </c>
      <c r="C23" s="249">
        <f t="shared" si="1"/>
        <v>0</v>
      </c>
      <c r="D23" s="243" t="str">
        <f>D14</f>
        <v>108S</v>
      </c>
      <c r="E23" s="243" t="str">
        <f>E14</f>
        <v>VMIM0108S</v>
      </c>
      <c r="F23" s="245" t="str">
        <f>F14</f>
        <v>COS</v>
      </c>
      <c r="G23" s="245" t="e">
        <f>#REF!+18</f>
        <v>#REF!</v>
      </c>
      <c r="H23" s="245" t="e">
        <f>#REF!+22</f>
        <v>#REF!</v>
      </c>
      <c r="I23" s="245" t="e">
        <f>#REF!+27</f>
        <v>#REF!</v>
      </c>
      <c r="J23" s="245"/>
      <c r="K23" s="245"/>
      <c r="L23" s="250"/>
    </row>
    <row r="24" spans="1:12" ht="33" customHeight="1">
      <c r="A24" s="247" t="str">
        <f>A15</f>
        <v>OOCL CANADA</v>
      </c>
      <c r="B24" s="248">
        <f t="shared" si="1"/>
        <v>0</v>
      </c>
      <c r="C24" s="249">
        <f t="shared" si="1"/>
        <v>0</v>
      </c>
      <c r="D24" s="243" t="str">
        <f t="shared" ref="D24:D27" si="2">D15</f>
        <v>117S</v>
      </c>
      <c r="E24" s="243" t="str">
        <f t="shared" ref="E24:E27" si="3">E15</f>
        <v>VQOC0117S</v>
      </c>
      <c r="F24" s="245" t="str">
        <f>F15</f>
        <v>COS</v>
      </c>
      <c r="G24" s="245" t="e">
        <f t="shared" ref="G24:H27" si="4">7+G23</f>
        <v>#REF!</v>
      </c>
      <c r="H24" s="245" t="e">
        <f t="shared" si="4"/>
        <v>#REF!</v>
      </c>
      <c r="I24" s="245" t="e">
        <f>7+I23</f>
        <v>#REF!</v>
      </c>
      <c r="J24" s="245"/>
      <c r="K24" s="245"/>
      <c r="L24" s="250"/>
    </row>
    <row r="25" spans="1:12" ht="33" customHeight="1">
      <c r="A25" s="247" t="str">
        <f>A16</f>
        <v>OOCL DURBAN</v>
      </c>
      <c r="B25" s="248">
        <f>B17</f>
        <v>0</v>
      </c>
      <c r="C25" s="249">
        <f t="shared" si="1"/>
        <v>0</v>
      </c>
      <c r="D25" s="243" t="str">
        <f t="shared" si="2"/>
        <v>035S</v>
      </c>
      <c r="E25" s="243" t="str">
        <f t="shared" si="3"/>
        <v>VODB0035S</v>
      </c>
      <c r="F25" s="245" t="str">
        <f>F16</f>
        <v>OOL</v>
      </c>
      <c r="G25" s="245" t="e">
        <f t="shared" si="4"/>
        <v>#REF!</v>
      </c>
      <c r="H25" s="245" t="e">
        <f t="shared" si="4"/>
        <v>#REF!</v>
      </c>
      <c r="I25" s="245" t="e">
        <f>7+I24</f>
        <v>#REF!</v>
      </c>
      <c r="J25" s="245"/>
      <c r="K25" s="245"/>
      <c r="L25" s="250"/>
    </row>
    <row r="26" spans="1:12" ht="33" customHeight="1">
      <c r="A26" s="247" t="str">
        <f>A17</f>
        <v>OOCL BEIJING</v>
      </c>
      <c r="B26" s="248">
        <f>B18</f>
        <v>0</v>
      </c>
      <c r="C26" s="249">
        <f t="shared" si="1"/>
        <v>0</v>
      </c>
      <c r="D26" s="243" t="str">
        <f t="shared" si="2"/>
        <v>123S</v>
      </c>
      <c r="E26" s="243" t="str">
        <f>E17</f>
        <v>VOBJ0123S</v>
      </c>
      <c r="F26" s="245" t="str">
        <f>F17</f>
        <v>COS</v>
      </c>
      <c r="G26" s="245" t="e">
        <f t="shared" si="4"/>
        <v>#REF!</v>
      </c>
      <c r="H26" s="245" t="e">
        <f t="shared" si="4"/>
        <v>#REF!</v>
      </c>
      <c r="I26" s="245" t="e">
        <f>7+I25</f>
        <v>#REF!</v>
      </c>
      <c r="J26" s="245"/>
      <c r="K26" s="245"/>
      <c r="L26" s="250"/>
    </row>
    <row r="27" spans="1:12" ht="33" customHeight="1">
      <c r="A27" s="247" t="str">
        <f>A18</f>
        <v>OOCL BRAZIL</v>
      </c>
      <c r="B27" s="248">
        <f>B19</f>
        <v>0</v>
      </c>
      <c r="C27" s="249">
        <f t="shared" si="1"/>
        <v>0</v>
      </c>
      <c r="D27" s="243" t="str">
        <f t="shared" si="2"/>
        <v>052S</v>
      </c>
      <c r="E27" s="243" t="str">
        <f t="shared" si="3"/>
        <v>VOBZ0052S</v>
      </c>
      <c r="F27" s="245" t="str">
        <f>F18</f>
        <v>OOL</v>
      </c>
      <c r="G27" s="245" t="e">
        <f t="shared" si="4"/>
        <v>#REF!</v>
      </c>
      <c r="H27" s="245" t="e">
        <f t="shared" si="4"/>
        <v>#REF!</v>
      </c>
      <c r="I27" s="245" t="e">
        <f>7+I26</f>
        <v>#REF!</v>
      </c>
      <c r="J27" s="245"/>
      <c r="K27" s="245"/>
      <c r="L27" s="250"/>
    </row>
    <row r="28" spans="1:12" ht="33" customHeight="1">
      <c r="A28" s="251" t="s">
        <v>526</v>
      </c>
      <c r="B28" s="252"/>
      <c r="C28" s="253"/>
      <c r="D28" s="253"/>
      <c r="E28" s="253"/>
      <c r="F28" s="253"/>
      <c r="G28" s="253"/>
      <c r="H28" s="254"/>
      <c r="I28" s="254"/>
      <c r="J28" s="291"/>
      <c r="K28" s="291"/>
      <c r="L28" s="246"/>
    </row>
  </sheetData>
  <mergeCells count="8">
    <mergeCell ref="A21:B22"/>
    <mergeCell ref="F21:F22"/>
    <mergeCell ref="J1:L8"/>
    <mergeCell ref="A9:L10"/>
    <mergeCell ref="A11:L11"/>
    <mergeCell ref="A12:B13"/>
    <mergeCell ref="F12:F13"/>
    <mergeCell ref="H12:I12"/>
  </mergeCells>
  <phoneticPr fontId="49" type="noConversion"/>
  <conditionalFormatting sqref="A23:A27">
    <cfRule type="cellIs" dxfId="7" priority="3" stopIfTrue="1" operator="lessThan">
      <formula>$Q$7</formula>
    </cfRule>
    <cfRule type="cellIs" dxfId="6" priority="4" stopIfTrue="1" operator="equal">
      <formula>$Q$7</formula>
    </cfRule>
  </conditionalFormatting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A762C-3EC6-4C42-B627-38C7463C131D}">
  <dimension ref="A7:S23"/>
  <sheetViews>
    <sheetView workbookViewId="0">
      <selection activeCell="G13" sqref="G13"/>
    </sheetView>
  </sheetViews>
  <sheetFormatPr defaultColWidth="9.109375" defaultRowHeight="13.2"/>
  <cols>
    <col min="1" max="1" width="43.44140625" style="1" customWidth="1"/>
    <col min="2" max="2" width="12.33203125" style="1" customWidth="1"/>
    <col min="3" max="3" width="11.33203125" style="1" customWidth="1"/>
    <col min="4" max="4" width="15.44140625" style="1" customWidth="1"/>
    <col min="5" max="5" width="18.44140625" style="1" bestFit="1" customWidth="1"/>
    <col min="6" max="6" width="7.44140625" style="1" customWidth="1"/>
    <col min="7" max="7" width="27.5546875" style="1" customWidth="1"/>
    <col min="8" max="8" width="21.44140625" style="1" bestFit="1" customWidth="1"/>
    <col min="9" max="9" width="27.88671875" style="2" customWidth="1"/>
    <col min="10" max="10" width="21" style="2" bestFit="1" customWidth="1"/>
    <col min="11" max="12" width="20.44140625" style="1" bestFit="1" customWidth="1"/>
    <col min="13" max="13" width="33.109375" style="1" customWidth="1"/>
    <col min="14" max="15" width="18.44140625" style="1" customWidth="1"/>
    <col min="16" max="16" width="17" style="1" customWidth="1"/>
    <col min="17" max="17" width="17.109375" style="1" customWidth="1"/>
    <col min="18" max="18" width="18.44140625" style="1" customWidth="1"/>
    <col min="19" max="16384" width="9.109375" style="1"/>
  </cols>
  <sheetData>
    <row r="7" spans="1:17" ht="30" customHeight="1"/>
    <row r="8" spans="1:17" ht="12" customHeight="1"/>
    <row r="9" spans="1:17" ht="30" customHeight="1">
      <c r="A9" s="408" t="s">
        <v>43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</row>
    <row r="10" spans="1:17" s="5" customFormat="1" ht="35.700000000000003" customHeight="1">
      <c r="A10" s="354" t="s">
        <v>12</v>
      </c>
      <c r="B10" s="354"/>
      <c r="C10" s="219" t="s">
        <v>1</v>
      </c>
      <c r="D10" s="219" t="s">
        <v>2</v>
      </c>
      <c r="E10" s="219" t="s">
        <v>15</v>
      </c>
      <c r="F10" s="409" t="s">
        <v>16</v>
      </c>
      <c r="G10" s="221" t="s">
        <v>5</v>
      </c>
      <c r="H10" s="410" t="s">
        <v>6</v>
      </c>
      <c r="I10" s="410"/>
      <c r="J10" s="221" t="s">
        <v>44</v>
      </c>
      <c r="K10" s="221" t="s">
        <v>45</v>
      </c>
      <c r="L10" s="221" t="s">
        <v>46</v>
      </c>
      <c r="M10" s="221" t="s">
        <v>35</v>
      </c>
      <c r="N10" s="4"/>
      <c r="O10" s="4"/>
      <c r="P10" s="4"/>
      <c r="Q10" s="4"/>
    </row>
    <row r="11" spans="1:17" s="5" customFormat="1" ht="29.4" customHeight="1">
      <c r="A11" s="354"/>
      <c r="B11" s="354"/>
      <c r="C11" s="219" t="s">
        <v>7</v>
      </c>
      <c r="D11" s="219" t="s">
        <v>7</v>
      </c>
      <c r="E11" s="219" t="s">
        <v>7</v>
      </c>
      <c r="F11" s="409"/>
      <c r="G11" s="221" t="s">
        <v>47</v>
      </c>
      <c r="H11" s="221" t="s">
        <v>8</v>
      </c>
      <c r="I11" s="221" t="s">
        <v>9</v>
      </c>
      <c r="J11" s="221" t="s">
        <v>48</v>
      </c>
      <c r="K11" s="221" t="s">
        <v>49</v>
      </c>
      <c r="L11" s="221" t="s">
        <v>50</v>
      </c>
      <c r="M11" s="221" t="s">
        <v>51</v>
      </c>
    </row>
    <row r="12" spans="1:17" s="7" customFormat="1" ht="30.9" customHeight="1">
      <c r="A12" s="222" t="s">
        <v>52</v>
      </c>
      <c r="B12" s="343"/>
      <c r="C12" s="222"/>
      <c r="D12" s="397" t="s">
        <v>53</v>
      </c>
      <c r="E12" s="357" t="s">
        <v>54</v>
      </c>
      <c r="F12" s="222" t="s">
        <v>55</v>
      </c>
      <c r="G12" s="223">
        <v>45963</v>
      </c>
      <c r="H12" s="223">
        <v>45965</v>
      </c>
      <c r="I12" s="223">
        <v>45966</v>
      </c>
      <c r="J12" s="223">
        <v>45973</v>
      </c>
      <c r="K12" s="223">
        <v>45974</v>
      </c>
      <c r="L12" s="223">
        <v>45978</v>
      </c>
      <c r="M12" s="223">
        <v>45985</v>
      </c>
    </row>
    <row r="13" spans="1:17" s="7" customFormat="1" ht="30.9" customHeight="1">
      <c r="A13" s="222" t="s">
        <v>56</v>
      </c>
      <c r="B13" s="343"/>
      <c r="C13" s="222" t="s">
        <v>57</v>
      </c>
      <c r="D13" s="227" t="s">
        <v>58</v>
      </c>
      <c r="E13" s="222" t="s">
        <v>59</v>
      </c>
      <c r="F13" s="222" t="s">
        <v>60</v>
      </c>
      <c r="G13" s="223">
        <f t="shared" ref="G13:M16" si="0">G12+7</f>
        <v>45970</v>
      </c>
      <c r="H13" s="223">
        <f t="shared" si="0"/>
        <v>45972</v>
      </c>
      <c r="I13" s="223">
        <f t="shared" si="0"/>
        <v>45973</v>
      </c>
      <c r="J13" s="223">
        <f t="shared" si="0"/>
        <v>45980</v>
      </c>
      <c r="K13" s="223">
        <f t="shared" si="0"/>
        <v>45981</v>
      </c>
      <c r="L13" s="223">
        <f t="shared" ref="L13" si="1">L12+7</f>
        <v>45985</v>
      </c>
      <c r="M13" s="223">
        <f t="shared" si="0"/>
        <v>45992</v>
      </c>
    </row>
    <row r="14" spans="1:17" s="7" customFormat="1" ht="30.9" customHeight="1">
      <c r="A14" s="222" t="s">
        <v>61</v>
      </c>
      <c r="B14" s="343"/>
      <c r="C14" s="222"/>
      <c r="D14" s="227" t="s">
        <v>62</v>
      </c>
      <c r="E14" s="222" t="s">
        <v>63</v>
      </c>
      <c r="F14" s="222" t="s">
        <v>64</v>
      </c>
      <c r="G14" s="223">
        <f t="shared" si="0"/>
        <v>45977</v>
      </c>
      <c r="H14" s="223">
        <f t="shared" si="0"/>
        <v>45979</v>
      </c>
      <c r="I14" s="223">
        <f t="shared" si="0"/>
        <v>45980</v>
      </c>
      <c r="J14" s="223">
        <f>J13+7</f>
        <v>45987</v>
      </c>
      <c r="K14" s="223">
        <f t="shared" si="0"/>
        <v>45988</v>
      </c>
      <c r="L14" s="223">
        <f t="shared" ref="L14" si="2">L13+7</f>
        <v>45992</v>
      </c>
      <c r="M14" s="223">
        <f t="shared" si="0"/>
        <v>45999</v>
      </c>
    </row>
    <row r="15" spans="1:17" s="7" customFormat="1" ht="30.9" customHeight="1">
      <c r="A15" s="222" t="s">
        <v>65</v>
      </c>
      <c r="B15" s="343"/>
      <c r="C15" s="222"/>
      <c r="D15" s="227" t="s">
        <v>66</v>
      </c>
      <c r="E15" s="222" t="s">
        <v>67</v>
      </c>
      <c r="F15" s="222" t="s">
        <v>68</v>
      </c>
      <c r="G15" s="223">
        <f t="shared" si="0"/>
        <v>45984</v>
      </c>
      <c r="H15" s="223">
        <f t="shared" si="0"/>
        <v>45986</v>
      </c>
      <c r="I15" s="223">
        <f t="shared" si="0"/>
        <v>45987</v>
      </c>
      <c r="J15" s="223">
        <f t="shared" si="0"/>
        <v>45994</v>
      </c>
      <c r="K15" s="223">
        <f t="shared" si="0"/>
        <v>45995</v>
      </c>
      <c r="L15" s="223">
        <f t="shared" ref="L15" si="3">L14+7</f>
        <v>45999</v>
      </c>
      <c r="M15" s="223">
        <f t="shared" si="0"/>
        <v>46006</v>
      </c>
    </row>
    <row r="16" spans="1:17" s="7" customFormat="1" ht="30.9" customHeight="1">
      <c r="A16" s="222" t="s">
        <v>52</v>
      </c>
      <c r="B16" s="343"/>
      <c r="C16" s="222"/>
      <c r="D16" s="227" t="s">
        <v>69</v>
      </c>
      <c r="E16" s="357" t="s">
        <v>70</v>
      </c>
      <c r="F16" s="222" t="s">
        <v>55</v>
      </c>
      <c r="G16" s="223">
        <f t="shared" si="0"/>
        <v>45991</v>
      </c>
      <c r="H16" s="223">
        <f t="shared" si="0"/>
        <v>45993</v>
      </c>
      <c r="I16" s="223">
        <f t="shared" si="0"/>
        <v>45994</v>
      </c>
      <c r="J16" s="223">
        <f t="shared" si="0"/>
        <v>46001</v>
      </c>
      <c r="K16" s="223">
        <f t="shared" si="0"/>
        <v>46002</v>
      </c>
      <c r="L16" s="223">
        <f t="shared" ref="L16" si="4">L15+7</f>
        <v>46006</v>
      </c>
      <c r="M16" s="223">
        <f t="shared" si="0"/>
        <v>46013</v>
      </c>
      <c r="N16" s="6"/>
      <c r="O16" s="6"/>
      <c r="P16" s="6"/>
      <c r="Q16" s="6"/>
    </row>
    <row r="17" spans="1:19" s="16" customFormat="1" ht="30.9" customHeight="1">
      <c r="A17" s="378" t="s">
        <v>71</v>
      </c>
      <c r="B17" s="12"/>
      <c r="C17" s="13"/>
      <c r="D17" s="13"/>
      <c r="E17" s="13"/>
      <c r="F17" s="13"/>
      <c r="G17" s="13"/>
      <c r="H17" s="13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</row>
    <row r="18" spans="1:19" s="7" customFormat="1" ht="24" customHeight="1">
      <c r="I18" s="8"/>
      <c r="J18" s="8"/>
      <c r="L18" s="9"/>
      <c r="M18" s="1"/>
      <c r="N18" s="1"/>
      <c r="O18" s="1"/>
      <c r="P18" s="1"/>
      <c r="Q18" s="1"/>
      <c r="R18" s="1"/>
      <c r="S18" s="1"/>
    </row>
    <row r="19" spans="1:19" ht="29.4" customHeight="1">
      <c r="A19" s="17"/>
      <c r="B19" s="17"/>
      <c r="J19" s="18"/>
    </row>
    <row r="20" spans="1:19" ht="34.200000000000003" customHeight="1">
      <c r="C20" s="2"/>
      <c r="D20" s="2"/>
      <c r="I20" s="1"/>
      <c r="J20" s="1"/>
    </row>
    <row r="23" spans="1:19">
      <c r="A23" s="2"/>
      <c r="B23" s="2"/>
      <c r="I23" s="1"/>
      <c r="J23" s="1"/>
    </row>
  </sheetData>
  <mergeCells count="3">
    <mergeCell ref="A9:L9"/>
    <mergeCell ref="F10:F11"/>
    <mergeCell ref="H10:I10"/>
  </mergeCells>
  <phoneticPr fontId="34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7"/>
  <sheetViews>
    <sheetView topLeftCell="A9" zoomScale="75" zoomScaleNormal="100" workbookViewId="0">
      <selection activeCell="G13" sqref="G13"/>
    </sheetView>
  </sheetViews>
  <sheetFormatPr defaultRowHeight="13.2"/>
  <cols>
    <col min="1" max="1" width="38.44140625" customWidth="1"/>
    <col min="2" max="2" width="19" customWidth="1"/>
    <col min="3" max="4" width="13" customWidth="1"/>
    <col min="5" max="5" width="19.44140625" customWidth="1"/>
    <col min="6" max="6" width="15.44140625" bestFit="1" customWidth="1"/>
    <col min="7" max="7" width="20.44140625" bestFit="1" customWidth="1"/>
    <col min="8" max="8" width="19.44140625" bestFit="1" customWidth="1"/>
    <col min="9" max="9" width="22.44140625" customWidth="1"/>
    <col min="10" max="10" width="20.44140625" bestFit="1" customWidth="1"/>
    <col min="11" max="11" width="18.44140625" bestFit="1" customWidth="1"/>
    <col min="12" max="12" width="21.44140625" customWidth="1"/>
  </cols>
  <sheetData>
    <row r="1" spans="1:12">
      <c r="A1" s="41"/>
      <c r="B1" s="41"/>
      <c r="C1" s="41"/>
      <c r="D1" s="41"/>
      <c r="E1" s="41"/>
      <c r="F1" s="41"/>
      <c r="G1" s="41"/>
      <c r="H1" s="42"/>
      <c r="I1" s="42"/>
      <c r="J1" s="42"/>
      <c r="K1" s="42"/>
      <c r="L1" s="41"/>
    </row>
    <row r="2" spans="1:12">
      <c r="A2" s="41"/>
      <c r="B2" s="41"/>
      <c r="C2" s="41"/>
      <c r="D2" s="41"/>
      <c r="E2" s="41"/>
      <c r="F2" s="41"/>
      <c r="G2" s="41"/>
      <c r="H2" s="42"/>
      <c r="I2" s="42"/>
      <c r="J2" s="42"/>
      <c r="K2" s="42"/>
      <c r="L2" s="41"/>
    </row>
    <row r="3" spans="1:12">
      <c r="A3" s="41"/>
      <c r="B3" s="41"/>
      <c r="C3" s="41"/>
      <c r="D3" s="41"/>
      <c r="E3" s="41"/>
      <c r="F3" s="41"/>
      <c r="G3" s="41"/>
      <c r="H3" s="42"/>
      <c r="I3" s="42"/>
      <c r="J3" s="42"/>
      <c r="K3" s="42"/>
      <c r="L3" s="41"/>
    </row>
    <row r="4" spans="1:12">
      <c r="A4" s="41"/>
      <c r="B4" s="41"/>
      <c r="C4" s="41"/>
      <c r="D4" s="41"/>
      <c r="E4" s="41"/>
      <c r="F4" s="41"/>
      <c r="G4" s="41"/>
      <c r="H4" s="42"/>
      <c r="I4" s="42"/>
      <c r="J4" s="42"/>
      <c r="K4" s="42"/>
      <c r="L4" s="41"/>
    </row>
    <row r="5" spans="1:12">
      <c r="A5" s="41"/>
      <c r="B5" s="41"/>
      <c r="C5" s="41"/>
      <c r="D5" s="41"/>
      <c r="E5" s="41"/>
      <c r="F5" s="41"/>
      <c r="G5" s="41"/>
      <c r="H5" s="42"/>
      <c r="I5" s="42"/>
      <c r="J5" s="42"/>
      <c r="K5" s="42"/>
      <c r="L5" s="41"/>
    </row>
    <row r="6" spans="1:12">
      <c r="A6" s="41"/>
      <c r="B6" s="41"/>
      <c r="C6" s="41"/>
      <c r="D6" s="41"/>
      <c r="E6" s="41"/>
      <c r="F6" s="41"/>
      <c r="G6" s="41"/>
      <c r="H6" s="42"/>
      <c r="I6" s="42"/>
      <c r="J6" s="42"/>
      <c r="K6" s="42"/>
      <c r="L6" s="41"/>
    </row>
    <row r="7" spans="1:12">
      <c r="A7" s="41"/>
      <c r="B7" s="41"/>
      <c r="C7" s="41"/>
      <c r="D7" s="41"/>
      <c r="E7" s="41"/>
      <c r="F7" s="41"/>
      <c r="G7" s="41"/>
      <c r="H7" s="42"/>
      <c r="I7" s="42"/>
      <c r="J7" s="42"/>
      <c r="K7" s="42"/>
      <c r="L7" s="41"/>
    </row>
    <row r="8" spans="1:12">
      <c r="A8" s="41"/>
      <c r="B8" s="41"/>
      <c r="C8" s="41"/>
      <c r="D8" s="41"/>
      <c r="E8" s="41"/>
      <c r="F8" s="41"/>
      <c r="G8" s="41"/>
      <c r="H8" s="42"/>
      <c r="I8" s="42"/>
      <c r="J8" s="42"/>
      <c r="K8" s="42"/>
      <c r="L8" s="41"/>
    </row>
    <row r="9" spans="1:12" ht="32.4">
      <c r="A9" s="431" t="s">
        <v>527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</row>
    <row r="10" spans="1:12" ht="32.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27" customHeight="1">
      <c r="A11" s="429" t="s">
        <v>12</v>
      </c>
      <c r="B11" s="429"/>
      <c r="C11" s="268" t="s">
        <v>19</v>
      </c>
      <c r="D11" s="268" t="s">
        <v>20</v>
      </c>
      <c r="E11" s="268" t="s">
        <v>15</v>
      </c>
      <c r="F11" s="430" t="s">
        <v>16</v>
      </c>
      <c r="G11" s="269" t="s">
        <v>27</v>
      </c>
      <c r="H11" s="432" t="s">
        <v>21</v>
      </c>
      <c r="I11" s="432"/>
      <c r="J11" s="269" t="s">
        <v>528</v>
      </c>
      <c r="K11" s="269" t="s">
        <v>529</v>
      </c>
      <c r="L11" s="269" t="s">
        <v>530</v>
      </c>
    </row>
    <row r="12" spans="1:12" ht="29.1" customHeight="1">
      <c r="A12" s="429"/>
      <c r="B12" s="429"/>
      <c r="C12" s="268" t="s">
        <v>7</v>
      </c>
      <c r="D12" s="268" t="s">
        <v>7</v>
      </c>
      <c r="E12" s="268" t="s">
        <v>7</v>
      </c>
      <c r="F12" s="430"/>
      <c r="G12" s="269" t="s">
        <v>28</v>
      </c>
      <c r="H12" s="269" t="s">
        <v>8</v>
      </c>
      <c r="I12" s="269" t="s">
        <v>9</v>
      </c>
      <c r="J12" s="269" t="s">
        <v>531</v>
      </c>
      <c r="K12" s="300" t="s">
        <v>532</v>
      </c>
      <c r="L12" s="300" t="s">
        <v>533</v>
      </c>
    </row>
    <row r="13" spans="1:12" ht="31.95" customHeight="1">
      <c r="A13" s="358" t="s">
        <v>534</v>
      </c>
      <c r="B13" s="345"/>
      <c r="C13" s="345"/>
      <c r="D13" s="341" t="s">
        <v>535</v>
      </c>
      <c r="E13" s="341" t="s">
        <v>536</v>
      </c>
      <c r="F13" s="336" t="s">
        <v>86</v>
      </c>
      <c r="G13" s="173">
        <v>45962</v>
      </c>
      <c r="H13" s="173">
        <v>45963</v>
      </c>
      <c r="I13" s="173">
        <v>45964</v>
      </c>
      <c r="J13" s="173">
        <v>45985</v>
      </c>
      <c r="K13" s="173">
        <v>45995</v>
      </c>
      <c r="L13" s="173">
        <v>46001</v>
      </c>
    </row>
    <row r="14" spans="1:12" ht="35.25" customHeight="1">
      <c r="A14" s="358" t="s">
        <v>537</v>
      </c>
      <c r="B14" s="345"/>
      <c r="C14" s="345"/>
      <c r="D14" s="341" t="s">
        <v>538</v>
      </c>
      <c r="E14" s="341" t="s">
        <v>539</v>
      </c>
      <c r="F14" s="336" t="s">
        <v>86</v>
      </c>
      <c r="G14" s="173">
        <f t="shared" ref="G14:H17" si="0">G13+7</f>
        <v>45969</v>
      </c>
      <c r="H14" s="173">
        <f t="shared" si="0"/>
        <v>45970</v>
      </c>
      <c r="I14" s="173">
        <f>H14+1</f>
        <v>45971</v>
      </c>
      <c r="J14" s="173">
        <f t="shared" ref="J14:L17" si="1">J13+7</f>
        <v>45992</v>
      </c>
      <c r="K14" s="173">
        <f t="shared" si="1"/>
        <v>46002</v>
      </c>
      <c r="L14" s="173">
        <f t="shared" si="1"/>
        <v>46008</v>
      </c>
    </row>
    <row r="15" spans="1:12" ht="30.9" customHeight="1">
      <c r="A15" s="358" t="s">
        <v>540</v>
      </c>
      <c r="B15" s="345"/>
      <c r="C15" s="345"/>
      <c r="D15" s="341" t="s">
        <v>477</v>
      </c>
      <c r="E15" s="341" t="s">
        <v>541</v>
      </c>
      <c r="F15" s="336" t="s">
        <v>86</v>
      </c>
      <c r="G15" s="173">
        <f t="shared" si="0"/>
        <v>45976</v>
      </c>
      <c r="H15" s="173">
        <f t="shared" si="0"/>
        <v>45977</v>
      </c>
      <c r="I15" s="173">
        <f>H15+1</f>
        <v>45978</v>
      </c>
      <c r="J15" s="173">
        <f t="shared" si="1"/>
        <v>45999</v>
      </c>
      <c r="K15" s="173">
        <f t="shared" si="1"/>
        <v>46009</v>
      </c>
      <c r="L15" s="173">
        <f t="shared" si="1"/>
        <v>46015</v>
      </c>
    </row>
    <row r="16" spans="1:12" ht="30.9" customHeight="1">
      <c r="A16" s="358" t="s">
        <v>542</v>
      </c>
      <c r="B16" s="345"/>
      <c r="C16" s="345"/>
      <c r="D16" s="341" t="s">
        <v>543</v>
      </c>
      <c r="E16" s="341" t="s">
        <v>544</v>
      </c>
      <c r="F16" s="336" t="s">
        <v>86</v>
      </c>
      <c r="G16" s="173">
        <f t="shared" si="0"/>
        <v>45983</v>
      </c>
      <c r="H16" s="173">
        <f t="shared" si="0"/>
        <v>45984</v>
      </c>
      <c r="I16" s="173">
        <f>H16+1</f>
        <v>45985</v>
      </c>
      <c r="J16" s="173">
        <f t="shared" si="1"/>
        <v>46006</v>
      </c>
      <c r="K16" s="173">
        <f t="shared" si="1"/>
        <v>46016</v>
      </c>
      <c r="L16" s="173">
        <f t="shared" si="1"/>
        <v>46022</v>
      </c>
    </row>
    <row r="17" spans="1:12" ht="30.9" customHeight="1">
      <c r="A17" s="358" t="s">
        <v>545</v>
      </c>
      <c r="B17" s="345"/>
      <c r="C17" s="345"/>
      <c r="D17" s="341" t="s">
        <v>546</v>
      </c>
      <c r="E17" s="341" t="s">
        <v>547</v>
      </c>
      <c r="F17" s="336" t="s">
        <v>86</v>
      </c>
      <c r="G17" s="173">
        <f t="shared" si="0"/>
        <v>45990</v>
      </c>
      <c r="H17" s="173">
        <f t="shared" si="0"/>
        <v>45991</v>
      </c>
      <c r="I17" s="173">
        <f>H17+1</f>
        <v>45992</v>
      </c>
      <c r="J17" s="173">
        <f t="shared" si="1"/>
        <v>46013</v>
      </c>
      <c r="K17" s="173">
        <f t="shared" si="1"/>
        <v>46023</v>
      </c>
      <c r="L17" s="173">
        <f t="shared" si="1"/>
        <v>46029</v>
      </c>
    </row>
    <row r="18" spans="1:12" ht="30.9" customHeight="1">
      <c r="A18" s="334"/>
      <c r="B18" s="345"/>
      <c r="C18" s="345"/>
      <c r="D18" s="336"/>
      <c r="E18" s="336"/>
      <c r="F18" s="336"/>
      <c r="G18" s="46"/>
      <c r="H18" s="46"/>
      <c r="I18" s="46"/>
      <c r="J18" s="46"/>
      <c r="K18" s="46"/>
      <c r="L18" s="46"/>
    </row>
    <row r="19" spans="1:12" ht="28.2" customHeight="1">
      <c r="A19" s="45"/>
      <c r="B19" s="45"/>
      <c r="C19" s="45"/>
      <c r="D19" s="45"/>
      <c r="E19" s="45"/>
      <c r="F19" s="45"/>
      <c r="G19" s="47"/>
      <c r="H19" s="47"/>
      <c r="I19" s="45"/>
      <c r="J19" s="45"/>
      <c r="K19" s="45"/>
      <c r="L19" s="45"/>
    </row>
    <row r="20" spans="1:12" ht="22.2">
      <c r="A20" s="430" t="s">
        <v>268</v>
      </c>
      <c r="B20" s="437"/>
      <c r="C20" s="268" t="s">
        <v>19</v>
      </c>
      <c r="D20" s="268" t="s">
        <v>20</v>
      </c>
      <c r="E20" s="268" t="s">
        <v>15</v>
      </c>
      <c r="F20" s="430" t="s">
        <v>16</v>
      </c>
      <c r="G20" s="269" t="s">
        <v>548</v>
      </c>
      <c r="H20" s="269" t="s">
        <v>371</v>
      </c>
      <c r="I20" s="269"/>
      <c r="J20" s="269"/>
    </row>
    <row r="21" spans="1:12" ht="42">
      <c r="A21" s="437"/>
      <c r="B21" s="437"/>
      <c r="C21" s="268" t="s">
        <v>7</v>
      </c>
      <c r="D21" s="268" t="s">
        <v>7</v>
      </c>
      <c r="E21" s="268" t="s">
        <v>7</v>
      </c>
      <c r="F21" s="430"/>
      <c r="G21" s="301" t="s">
        <v>549</v>
      </c>
      <c r="H21" s="300" t="s">
        <v>550</v>
      </c>
      <c r="I21" s="301"/>
      <c r="J21" s="173"/>
    </row>
    <row r="22" spans="1:12" ht="25.8">
      <c r="A22" s="174" t="str">
        <f>A13</f>
        <v>EVER FRONT</v>
      </c>
      <c r="B22" s="171"/>
      <c r="C22" s="175">
        <f>C13</f>
        <v>0</v>
      </c>
      <c r="D22" s="175" t="str">
        <f>D13</f>
        <v>036E</v>
      </c>
      <c r="E22" s="176" t="str">
        <f>E13</f>
        <v>VFRT0036E</v>
      </c>
      <c r="F22" s="173" t="str">
        <f>F13</f>
        <v>EMC</v>
      </c>
      <c r="G22" s="173">
        <f>L13+5</f>
        <v>46006</v>
      </c>
      <c r="H22" s="173">
        <f>G22+28</f>
        <v>46034</v>
      </c>
      <c r="I22" s="173"/>
      <c r="L22" t="s">
        <v>551</v>
      </c>
    </row>
    <row r="23" spans="1:12" ht="25.8">
      <c r="A23" s="177" t="str">
        <f>A14</f>
        <v>EVER LINKING</v>
      </c>
      <c r="B23" s="171"/>
      <c r="C23" s="175">
        <f t="shared" ref="C23:F26" si="2">C14</f>
        <v>0</v>
      </c>
      <c r="D23" s="175" t="str">
        <f t="shared" si="2"/>
        <v>067E</v>
      </c>
      <c r="E23" s="176" t="str">
        <f t="shared" si="2"/>
        <v>VQE20067E</v>
      </c>
      <c r="F23" s="173" t="str">
        <f t="shared" si="2"/>
        <v>EMC</v>
      </c>
      <c r="G23" s="173">
        <f t="shared" ref="G23:H26" si="3">G22+7</f>
        <v>46013</v>
      </c>
      <c r="H23" s="173">
        <f t="shared" si="3"/>
        <v>46041</v>
      </c>
      <c r="I23" s="173"/>
      <c r="J23" s="173"/>
    </row>
    <row r="24" spans="1:12" ht="25.8">
      <c r="A24" s="177" t="str">
        <f>A15</f>
        <v>EVER LEGION</v>
      </c>
      <c r="B24" s="171"/>
      <c r="C24" s="175">
        <f t="shared" si="2"/>
        <v>0</v>
      </c>
      <c r="D24" s="175" t="str">
        <f t="shared" si="2"/>
        <v>064E</v>
      </c>
      <c r="E24" s="176" t="str">
        <f t="shared" si="2"/>
        <v>VLGN0064E</v>
      </c>
      <c r="F24" s="173" t="str">
        <f>F15</f>
        <v>EMC</v>
      </c>
      <c r="G24" s="173">
        <f t="shared" si="3"/>
        <v>46020</v>
      </c>
      <c r="H24" s="173">
        <f t="shared" si="3"/>
        <v>46048</v>
      </c>
      <c r="I24" s="173"/>
      <c r="J24" s="173"/>
    </row>
    <row r="25" spans="1:12" ht="25.8">
      <c r="A25" s="177" t="str">
        <f>A16</f>
        <v>EVER LAWFUL</v>
      </c>
      <c r="B25" s="171"/>
      <c r="C25" s="175">
        <f t="shared" si="2"/>
        <v>0</v>
      </c>
      <c r="D25" s="175" t="str">
        <f t="shared" si="2"/>
        <v>066E</v>
      </c>
      <c r="E25" s="176" t="str">
        <f t="shared" si="2"/>
        <v>VELW0066E</v>
      </c>
      <c r="F25" s="173" t="str">
        <f>F16</f>
        <v>EMC</v>
      </c>
      <c r="G25" s="173">
        <f t="shared" si="3"/>
        <v>46027</v>
      </c>
      <c r="H25" s="173">
        <f t="shared" si="3"/>
        <v>46055</v>
      </c>
      <c r="I25" s="173"/>
      <c r="J25" s="173"/>
    </row>
    <row r="26" spans="1:12" ht="25.8">
      <c r="A26" s="177" t="str">
        <f>A17</f>
        <v>EVER LUCENT</v>
      </c>
      <c r="B26" s="171"/>
      <c r="C26" s="175">
        <f t="shared" si="2"/>
        <v>0</v>
      </c>
      <c r="D26" s="175" t="str">
        <f t="shared" si="2"/>
        <v>069E</v>
      </c>
      <c r="E26" s="176" t="str">
        <f t="shared" si="2"/>
        <v>VEL20069E</v>
      </c>
      <c r="F26" s="173" t="str">
        <f>F17</f>
        <v>EMC</v>
      </c>
      <c r="G26" s="173">
        <f t="shared" si="3"/>
        <v>46034</v>
      </c>
      <c r="H26" s="173">
        <f t="shared" si="3"/>
        <v>46062</v>
      </c>
      <c r="I26" s="173"/>
      <c r="J26" s="50"/>
    </row>
    <row r="27" spans="1:12" ht="90">
      <c r="A27" s="377" t="s">
        <v>552</v>
      </c>
      <c r="B27" s="49"/>
      <c r="C27" s="49"/>
      <c r="D27" s="50"/>
      <c r="E27" s="50"/>
      <c r="F27" s="50"/>
      <c r="H27" s="51"/>
      <c r="I27" s="51"/>
      <c r="J27" s="51"/>
      <c r="K27" s="51"/>
      <c r="L27" s="52"/>
    </row>
  </sheetData>
  <mergeCells count="6">
    <mergeCell ref="A20:B21"/>
    <mergeCell ref="F20:F21"/>
    <mergeCell ref="A9:L9"/>
    <mergeCell ref="A11:B12"/>
    <mergeCell ref="F11:F12"/>
    <mergeCell ref="H11:I11"/>
  </mergeCells>
  <phoneticPr fontId="34" type="noConversion"/>
  <conditionalFormatting sqref="D13:F13 D18:F18 F14:F17">
    <cfRule type="cellIs" dxfId="5" priority="109" stopIfTrue="1" operator="lessThan">
      <formula>#REF!</formula>
    </cfRule>
  </conditionalFormatting>
  <conditionalFormatting sqref="D13:F13 F14:F17 D18:F18">
    <cfRule type="cellIs" dxfId="4" priority="110" stopIfTrue="1" operator="equal">
      <formula>#REF!</formula>
    </cfRule>
  </conditionalFormatting>
  <conditionalFormatting sqref="E13 E18">
    <cfRule type="cellIs" dxfId="3" priority="83" stopIfTrue="1" operator="lessThan">
      <formula>#REF!</formula>
    </cfRule>
    <cfRule type="cellIs" dxfId="2" priority="84" stopIfTrue="1" operator="equal">
      <formula>#REF!</formula>
    </cfRule>
  </conditionalFormatting>
  <conditionalFormatting sqref="H21">
    <cfRule type="cellIs" dxfId="1" priority="157" stopIfTrue="1" operator="lessThan">
      <formula>#REF!</formula>
    </cfRule>
    <cfRule type="cellIs" dxfId="0" priority="158" stopIfTrue="1" operator="equal">
      <formula>#REF!</formula>
    </cfRule>
  </conditionalFormatting>
  <pageMargins left="0.75" right="0.75" top="1" bottom="1" header="0.5" footer="0.5"/>
  <pageSetup paperSize="9" scale="32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2"/>
  <sheetData/>
  <phoneticPr fontId="1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3.2"/>
  <sheetData/>
  <phoneticPr fontId="11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3.2"/>
  <sheetData/>
  <phoneticPr fontId="11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3.2"/>
  <sheetData/>
  <phoneticPr fontId="118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3.2"/>
  <sheetData/>
  <phoneticPr fontId="117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3.2"/>
  <sheetData/>
  <phoneticPr fontId="3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S30"/>
  <sheetViews>
    <sheetView showGridLines="0" showZeros="0" zoomScale="75" zoomScaleNormal="100" workbookViewId="0">
      <selection activeCell="G13" sqref="G13"/>
    </sheetView>
  </sheetViews>
  <sheetFormatPr defaultColWidth="9.109375" defaultRowHeight="13.2"/>
  <cols>
    <col min="1" max="1" width="43.44140625" style="1" customWidth="1"/>
    <col min="2" max="2" width="25.44140625" style="1" customWidth="1"/>
    <col min="3" max="3" width="15" style="1" customWidth="1"/>
    <col min="4" max="4" width="15.44140625" style="1" customWidth="1"/>
    <col min="5" max="5" width="31.88671875" style="1" bestFit="1" customWidth="1"/>
    <col min="6" max="6" width="7.44140625" style="1" customWidth="1"/>
    <col min="7" max="7" width="21.44140625" style="1" bestFit="1" customWidth="1"/>
    <col min="8" max="8" width="27.88671875" style="2" customWidth="1"/>
    <col min="9" max="9" width="21" style="2" bestFit="1" customWidth="1"/>
    <col min="10" max="10" width="21.44140625" style="1" bestFit="1" customWidth="1"/>
    <col min="11" max="12" width="20.44140625" style="1" bestFit="1" customWidth="1"/>
    <col min="13" max="13" width="18" style="1" customWidth="1"/>
    <col min="14" max="15" width="18.44140625" style="1" customWidth="1"/>
    <col min="16" max="16" width="17" style="1" customWidth="1"/>
    <col min="17" max="17" width="17.109375" style="1" customWidth="1"/>
    <col min="18" max="18" width="18.44140625" style="1" customWidth="1"/>
    <col min="19" max="16384" width="9.109375" style="1"/>
  </cols>
  <sheetData>
    <row r="7" spans="1:18" ht="30" customHeight="1"/>
    <row r="8" spans="1:18" ht="12" customHeight="1"/>
    <row r="9" spans="1:18" ht="30" customHeight="1">
      <c r="A9" s="408" t="s">
        <v>72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</row>
    <row r="10" spans="1:18" ht="3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8" s="5" customFormat="1" ht="35.700000000000003" customHeight="1">
      <c r="A11" s="411" t="s">
        <v>12</v>
      </c>
      <c r="B11" s="411"/>
      <c r="C11" s="219" t="s">
        <v>1</v>
      </c>
      <c r="D11" s="219" t="s">
        <v>2</v>
      </c>
      <c r="E11" s="219" t="s">
        <v>15</v>
      </c>
      <c r="F11" s="409" t="s">
        <v>16</v>
      </c>
      <c r="G11" s="221" t="s">
        <v>5</v>
      </c>
      <c r="H11" s="410" t="s">
        <v>6</v>
      </c>
      <c r="I11" s="410"/>
      <c r="J11" s="221" t="s">
        <v>73</v>
      </c>
      <c r="K11" s="221" t="s">
        <v>74</v>
      </c>
      <c r="L11" s="221" t="s">
        <v>75</v>
      </c>
      <c r="M11" s="4"/>
      <c r="N11" s="4"/>
      <c r="O11" s="4"/>
      <c r="P11" s="4"/>
      <c r="Q11" s="4"/>
      <c r="R11" s="4"/>
    </row>
    <row r="12" spans="1:18" s="5" customFormat="1" ht="29.4" customHeight="1">
      <c r="A12" s="411"/>
      <c r="B12" s="411"/>
      <c r="C12" s="219" t="s">
        <v>7</v>
      </c>
      <c r="D12" s="219" t="s">
        <v>7</v>
      </c>
      <c r="E12" s="219" t="s">
        <v>7</v>
      </c>
      <c r="F12" s="409"/>
      <c r="G12" s="221" t="s">
        <v>17</v>
      </c>
      <c r="H12" s="221" t="s">
        <v>8</v>
      </c>
      <c r="I12" s="221" t="s">
        <v>9</v>
      </c>
      <c r="J12" s="221" t="s">
        <v>76</v>
      </c>
      <c r="K12" s="221" t="s">
        <v>77</v>
      </c>
      <c r="L12" s="221" t="s">
        <v>78</v>
      </c>
    </row>
    <row r="13" spans="1:18" s="7" customFormat="1" ht="30.9" customHeight="1">
      <c r="A13" s="222" t="s">
        <v>79</v>
      </c>
      <c r="B13" s="343"/>
      <c r="C13" s="222"/>
      <c r="D13" s="227" t="s">
        <v>80</v>
      </c>
      <c r="E13" s="222" t="s">
        <v>81</v>
      </c>
      <c r="F13" s="222" t="s">
        <v>82</v>
      </c>
      <c r="G13" s="223">
        <v>45964</v>
      </c>
      <c r="H13" s="223">
        <f>G13+2</f>
        <v>45966</v>
      </c>
      <c r="I13" s="223">
        <f>G13+3</f>
        <v>45967</v>
      </c>
      <c r="J13" s="223">
        <f>I13+2</f>
        <v>45969</v>
      </c>
      <c r="K13" s="223">
        <f>J13+5</f>
        <v>45974</v>
      </c>
      <c r="L13" s="223">
        <f>K13+1</f>
        <v>45975</v>
      </c>
    </row>
    <row r="14" spans="1:18" s="7" customFormat="1" ht="30.9" customHeight="1">
      <c r="A14" s="222" t="s">
        <v>83</v>
      </c>
      <c r="B14" s="343"/>
      <c r="C14" s="222"/>
      <c r="D14" s="227" t="s">
        <v>84</v>
      </c>
      <c r="E14" s="222" t="s">
        <v>85</v>
      </c>
      <c r="F14" s="222" t="s">
        <v>86</v>
      </c>
      <c r="G14" s="223">
        <f t="shared" ref="G14:L17" si="0">G13+7</f>
        <v>45971</v>
      </c>
      <c r="H14" s="223">
        <f t="shared" si="0"/>
        <v>45973</v>
      </c>
      <c r="I14" s="223">
        <f t="shared" si="0"/>
        <v>45974</v>
      </c>
      <c r="J14" s="223">
        <f t="shared" si="0"/>
        <v>45976</v>
      </c>
      <c r="K14" s="223">
        <f t="shared" si="0"/>
        <v>45981</v>
      </c>
      <c r="L14" s="223">
        <f t="shared" si="0"/>
        <v>45982</v>
      </c>
    </row>
    <row r="15" spans="1:18" s="7" customFormat="1" ht="30.9" customHeight="1">
      <c r="A15" s="222" t="s">
        <v>87</v>
      </c>
      <c r="B15" s="343"/>
      <c r="C15" s="222"/>
      <c r="D15" s="227" t="s">
        <v>88</v>
      </c>
      <c r="E15" s="222" t="s">
        <v>89</v>
      </c>
      <c r="F15" s="222" t="s">
        <v>90</v>
      </c>
      <c r="G15" s="223">
        <f>G14+7</f>
        <v>45978</v>
      </c>
      <c r="H15" s="223">
        <f t="shared" si="0"/>
        <v>45980</v>
      </c>
      <c r="I15" s="223">
        <f t="shared" si="0"/>
        <v>45981</v>
      </c>
      <c r="J15" s="223">
        <f t="shared" si="0"/>
        <v>45983</v>
      </c>
      <c r="K15" s="223">
        <f t="shared" si="0"/>
        <v>45988</v>
      </c>
      <c r="L15" s="223">
        <f t="shared" si="0"/>
        <v>45989</v>
      </c>
    </row>
    <row r="16" spans="1:18" s="7" customFormat="1" ht="30.9" customHeight="1">
      <c r="A16" s="222" t="s">
        <v>91</v>
      </c>
      <c r="B16" s="343"/>
      <c r="C16" s="222" t="s">
        <v>92</v>
      </c>
      <c r="D16" s="227" t="s">
        <v>93</v>
      </c>
      <c r="E16" s="222" t="s">
        <v>94</v>
      </c>
      <c r="F16" s="222" t="s">
        <v>60</v>
      </c>
      <c r="G16" s="223">
        <f t="shared" si="0"/>
        <v>45985</v>
      </c>
      <c r="H16" s="223">
        <f t="shared" si="0"/>
        <v>45987</v>
      </c>
      <c r="I16" s="223">
        <f t="shared" si="0"/>
        <v>45988</v>
      </c>
      <c r="J16" s="223">
        <f t="shared" si="0"/>
        <v>45990</v>
      </c>
      <c r="K16" s="223">
        <f t="shared" si="0"/>
        <v>45995</v>
      </c>
      <c r="L16" s="223">
        <f t="shared" si="0"/>
        <v>45996</v>
      </c>
    </row>
    <row r="17" spans="1:19" s="7" customFormat="1" ht="30.9" customHeight="1">
      <c r="A17" s="222" t="s">
        <v>95</v>
      </c>
      <c r="B17" s="343"/>
      <c r="C17" s="222"/>
      <c r="D17" s="227" t="s">
        <v>96</v>
      </c>
      <c r="E17" s="222" t="s">
        <v>97</v>
      </c>
      <c r="F17" s="222" t="s">
        <v>90</v>
      </c>
      <c r="G17" s="223">
        <f t="shared" si="0"/>
        <v>45992</v>
      </c>
      <c r="H17" s="223">
        <f t="shared" si="0"/>
        <v>45994</v>
      </c>
      <c r="I17" s="223">
        <f t="shared" si="0"/>
        <v>45995</v>
      </c>
      <c r="J17" s="223">
        <f t="shared" si="0"/>
        <v>45997</v>
      </c>
      <c r="K17" s="223">
        <f t="shared" si="0"/>
        <v>46002</v>
      </c>
      <c r="L17" s="223">
        <f t="shared" si="0"/>
        <v>46003</v>
      </c>
      <c r="M17" s="6"/>
      <c r="N17" s="6"/>
      <c r="O17" s="6"/>
      <c r="P17" s="6"/>
      <c r="Q17" s="6"/>
      <c r="R17" s="6"/>
    </row>
    <row r="18" spans="1:19" ht="30.9" customHeight="1">
      <c r="A18" s="222"/>
      <c r="B18" s="343"/>
      <c r="C18" s="222"/>
      <c r="D18" s="227"/>
      <c r="E18" s="222"/>
      <c r="F18" s="222"/>
      <c r="H18" s="1"/>
      <c r="I18" s="1"/>
    </row>
    <row r="19" spans="1:19" s="7" customFormat="1" ht="27" customHeight="1">
      <c r="E19" s="104"/>
      <c r="G19" s="8"/>
      <c r="H19" s="8"/>
      <c r="K19" s="9"/>
      <c r="L19" s="10"/>
    </row>
    <row r="20" spans="1:19" s="7" customFormat="1" ht="29.4" customHeight="1">
      <c r="A20" s="411" t="s">
        <v>98</v>
      </c>
      <c r="B20" s="411"/>
      <c r="C20" s="219" t="s">
        <v>13</v>
      </c>
      <c r="D20" s="219" t="s">
        <v>14</v>
      </c>
      <c r="E20" s="219" t="s">
        <v>15</v>
      </c>
      <c r="F20" s="409" t="s">
        <v>16</v>
      </c>
      <c r="G20" s="221" t="s">
        <v>99</v>
      </c>
      <c r="H20" s="221" t="s">
        <v>100</v>
      </c>
      <c r="I20" s="221" t="s">
        <v>101</v>
      </c>
      <c r="J20" s="221" t="s">
        <v>75</v>
      </c>
      <c r="K20" s="221" t="s">
        <v>74</v>
      </c>
      <c r="L20" s="221" t="s">
        <v>102</v>
      </c>
      <c r="M20" s="221"/>
    </row>
    <row r="21" spans="1:19" s="7" customFormat="1" ht="29.4" customHeight="1">
      <c r="A21" s="411"/>
      <c r="B21" s="411"/>
      <c r="C21" s="219" t="s">
        <v>7</v>
      </c>
      <c r="D21" s="219" t="s">
        <v>7</v>
      </c>
      <c r="E21" s="219" t="s">
        <v>7</v>
      </c>
      <c r="F21" s="409"/>
      <c r="G21" s="221" t="s">
        <v>103</v>
      </c>
      <c r="H21" s="221" t="s">
        <v>104</v>
      </c>
      <c r="I21" s="221" t="s">
        <v>105</v>
      </c>
      <c r="J21" s="221" t="s">
        <v>78</v>
      </c>
      <c r="K21" s="221" t="s">
        <v>77</v>
      </c>
      <c r="L21" s="221" t="s">
        <v>106</v>
      </c>
      <c r="M21" s="220"/>
    </row>
    <row r="22" spans="1:19" s="7" customFormat="1" ht="30.9" customHeight="1">
      <c r="A22" s="222" t="str">
        <f t="shared" ref="A22:F26" si="1">A13</f>
        <v>INTERASIA AMPLIFY</v>
      </c>
      <c r="B22" s="224">
        <f t="shared" si="1"/>
        <v>0</v>
      </c>
      <c r="C22" s="225">
        <f t="shared" si="1"/>
        <v>0</v>
      </c>
      <c r="D22" s="226" t="str">
        <f t="shared" si="1"/>
        <v>W011</v>
      </c>
      <c r="E22" s="226" t="str">
        <f t="shared" si="1"/>
        <v>VIAM0011W</v>
      </c>
      <c r="F22" s="227" t="str">
        <f t="shared" si="1"/>
        <v>IAL</v>
      </c>
      <c r="G22" s="223">
        <f>L13+9</f>
        <v>45984</v>
      </c>
      <c r="H22" s="223">
        <f>G22+2</f>
        <v>45986</v>
      </c>
      <c r="I22" s="223">
        <f>H22+1</f>
        <v>45987</v>
      </c>
      <c r="J22" s="223">
        <f>I22+8</f>
        <v>45995</v>
      </c>
      <c r="K22" s="223">
        <f>J22+2</f>
        <v>45997</v>
      </c>
      <c r="L22" s="223">
        <f>K22+4</f>
        <v>46001</v>
      </c>
      <c r="M22" s="228"/>
    </row>
    <row r="23" spans="1:19" s="7" customFormat="1" ht="30.9" customHeight="1">
      <c r="A23" s="222" t="str">
        <f t="shared" si="1"/>
        <v>EVER SMART</v>
      </c>
      <c r="B23" s="224">
        <f t="shared" si="1"/>
        <v>0</v>
      </c>
      <c r="C23" s="225">
        <f t="shared" si="1"/>
        <v>0</v>
      </c>
      <c r="D23" s="226" t="str">
        <f t="shared" si="1"/>
        <v>139W</v>
      </c>
      <c r="E23" s="226" t="str">
        <f t="shared" si="1"/>
        <v>VESM0139W</v>
      </c>
      <c r="F23" s="227" t="str">
        <f t="shared" si="1"/>
        <v>EMC</v>
      </c>
      <c r="G23" s="223">
        <f t="shared" ref="G23:I26" si="2">G22+7</f>
        <v>45991</v>
      </c>
      <c r="H23" s="223">
        <f>G23+2</f>
        <v>45993</v>
      </c>
      <c r="I23" s="223">
        <f t="shared" si="2"/>
        <v>45994</v>
      </c>
      <c r="J23" s="223">
        <f t="shared" ref="J23:J26" si="3">I23+8</f>
        <v>46002</v>
      </c>
      <c r="K23" s="223">
        <f t="shared" ref="K23:K26" si="4">J23+2</f>
        <v>46004</v>
      </c>
      <c r="L23" s="223">
        <f t="shared" ref="L23:L26" si="5">K23+4</f>
        <v>46008</v>
      </c>
      <c r="M23" s="228"/>
    </row>
    <row r="24" spans="1:19" s="7" customFormat="1" ht="30.9" customHeight="1">
      <c r="A24" s="222" t="str">
        <f t="shared" si="1"/>
        <v>HEMMA BHUM</v>
      </c>
      <c r="B24" s="224">
        <f t="shared" si="1"/>
        <v>0</v>
      </c>
      <c r="C24" s="225">
        <f t="shared" si="1"/>
        <v>0</v>
      </c>
      <c r="D24" s="226" t="str">
        <f t="shared" si="1"/>
        <v>011W</v>
      </c>
      <c r="E24" s="226" t="str">
        <f t="shared" si="1"/>
        <v>VHEM0011W</v>
      </c>
      <c r="F24" s="227" t="str">
        <f t="shared" si="1"/>
        <v>RCL</v>
      </c>
      <c r="G24" s="223">
        <f t="shared" si="2"/>
        <v>45998</v>
      </c>
      <c r="H24" s="223">
        <f>G24+2</f>
        <v>46000</v>
      </c>
      <c r="I24" s="223">
        <f t="shared" si="2"/>
        <v>46001</v>
      </c>
      <c r="J24" s="223">
        <f t="shared" si="3"/>
        <v>46009</v>
      </c>
      <c r="K24" s="223">
        <f t="shared" si="4"/>
        <v>46011</v>
      </c>
      <c r="L24" s="223">
        <f t="shared" si="5"/>
        <v>46015</v>
      </c>
      <c r="M24" s="228"/>
    </row>
    <row r="25" spans="1:19" s="7" customFormat="1" ht="30.9" customHeight="1">
      <c r="A25" s="222" t="str">
        <f>A16</f>
        <v>KOTA SAHABAT</v>
      </c>
      <c r="B25" s="224">
        <f t="shared" si="1"/>
        <v>0</v>
      </c>
      <c r="C25" s="225"/>
      <c r="D25" s="226" t="str">
        <f t="shared" si="1"/>
        <v>534W</v>
      </c>
      <c r="E25" s="226" t="str">
        <f t="shared" si="1"/>
        <v>KSAH0534W</v>
      </c>
      <c r="F25" s="227" t="str">
        <f t="shared" si="1"/>
        <v>PIL</v>
      </c>
      <c r="G25" s="223">
        <f t="shared" si="2"/>
        <v>46005</v>
      </c>
      <c r="H25" s="223">
        <f>G25+2</f>
        <v>46007</v>
      </c>
      <c r="I25" s="223">
        <f t="shared" si="2"/>
        <v>46008</v>
      </c>
      <c r="J25" s="223">
        <f t="shared" si="3"/>
        <v>46016</v>
      </c>
      <c r="K25" s="223">
        <f t="shared" si="4"/>
        <v>46018</v>
      </c>
      <c r="L25" s="223">
        <f t="shared" si="5"/>
        <v>46022</v>
      </c>
      <c r="M25" s="223"/>
    </row>
    <row r="26" spans="1:19" s="7" customFormat="1" ht="30.9" customHeight="1">
      <c r="A26" s="222" t="str">
        <f>A17</f>
        <v>JIRA BHUM</v>
      </c>
      <c r="B26" s="222">
        <f>B17</f>
        <v>0</v>
      </c>
      <c r="C26" s="222">
        <f>C17</f>
        <v>0</v>
      </c>
      <c r="D26" s="226" t="str">
        <f t="shared" si="1"/>
        <v>008W</v>
      </c>
      <c r="E26" s="222" t="str">
        <f>E17</f>
        <v>VJRM0008W</v>
      </c>
      <c r="F26" s="227" t="str">
        <f>F17</f>
        <v>RCL</v>
      </c>
      <c r="G26" s="223">
        <f t="shared" si="2"/>
        <v>46012</v>
      </c>
      <c r="H26" s="223">
        <f>G26+2</f>
        <v>46014</v>
      </c>
      <c r="I26" s="223">
        <f t="shared" si="2"/>
        <v>46015</v>
      </c>
      <c r="J26" s="223">
        <f t="shared" si="3"/>
        <v>46023</v>
      </c>
      <c r="K26" s="223">
        <f t="shared" si="4"/>
        <v>46025</v>
      </c>
      <c r="L26" s="223">
        <f t="shared" si="5"/>
        <v>46029</v>
      </c>
      <c r="M26" s="223"/>
    </row>
    <row r="27" spans="1:19" s="16" customFormat="1" ht="30.9" customHeight="1">
      <c r="A27" s="11" t="s">
        <v>107</v>
      </c>
      <c r="B27" s="12"/>
      <c r="C27" s="13"/>
      <c r="D27" s="13"/>
      <c r="E27" s="13"/>
      <c r="F27" s="13"/>
      <c r="G27" s="13"/>
      <c r="H27" s="14"/>
      <c r="I27" s="14"/>
      <c r="J27" s="14"/>
      <c r="K27" s="14"/>
      <c r="L27" s="14"/>
      <c r="M27" s="15"/>
      <c r="N27" s="15"/>
      <c r="O27" s="15"/>
      <c r="P27" s="15"/>
      <c r="Q27" s="15"/>
      <c r="R27" s="15"/>
      <c r="S27" s="15"/>
    </row>
    <row r="28" spans="1:19" s="7" customFormat="1" ht="24" customHeight="1">
      <c r="H28" s="8"/>
      <c r="I28" s="8"/>
      <c r="L28" s="9"/>
      <c r="M28" s="1"/>
      <c r="N28" s="1"/>
      <c r="O28" s="1"/>
      <c r="P28" s="1"/>
      <c r="Q28" s="1"/>
      <c r="R28" s="1"/>
      <c r="S28" s="1"/>
    </row>
    <row r="29" spans="1:19" ht="29.4" customHeight="1">
      <c r="A29" s="17"/>
      <c r="B29" s="17"/>
      <c r="I29" s="18"/>
    </row>
    <row r="30" spans="1:19" ht="34.200000000000003" customHeight="1">
      <c r="A30" s="19"/>
      <c r="B30" s="20"/>
    </row>
  </sheetData>
  <mergeCells count="6">
    <mergeCell ref="A9:L9"/>
    <mergeCell ref="A11:B12"/>
    <mergeCell ref="F11:F12"/>
    <mergeCell ref="H11:I11"/>
    <mergeCell ref="A20:B21"/>
    <mergeCell ref="F20:F21"/>
  </mergeCells>
  <phoneticPr fontId="34" type="noConversion"/>
  <printOptions horizontalCentered="1" verticalCentered="1"/>
  <pageMargins left="0.25" right="0.16" top="0.17" bottom="0.25" header="0.17" footer="0.21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23"/>
  <sheetViews>
    <sheetView topLeftCell="A6" workbookViewId="0">
      <selection activeCell="G13" sqref="G13"/>
    </sheetView>
  </sheetViews>
  <sheetFormatPr defaultColWidth="9.109375" defaultRowHeight="13.2"/>
  <cols>
    <col min="1" max="1" width="43.44140625" style="1" customWidth="1"/>
    <col min="2" max="2" width="12.33203125" style="1" customWidth="1"/>
    <col min="3" max="3" width="11.33203125" style="1" customWidth="1"/>
    <col min="4" max="4" width="15.44140625" style="1" customWidth="1"/>
    <col min="5" max="5" width="18.44140625" style="1" bestFit="1" customWidth="1"/>
    <col min="6" max="6" width="7.44140625" style="1" customWidth="1"/>
    <col min="7" max="7" width="27.5546875" style="1" customWidth="1"/>
    <col min="8" max="8" width="21.44140625" style="1" bestFit="1" customWidth="1"/>
    <col min="9" max="9" width="27.88671875" style="2" customWidth="1"/>
    <col min="10" max="10" width="21" style="2" bestFit="1" customWidth="1"/>
    <col min="11" max="12" width="20.44140625" style="1" bestFit="1" customWidth="1"/>
    <col min="13" max="13" width="33.109375" style="1" customWidth="1"/>
    <col min="14" max="15" width="18.44140625" style="1" customWidth="1"/>
    <col min="16" max="16" width="17" style="1" customWidth="1"/>
    <col min="17" max="17" width="17.109375" style="1" customWidth="1"/>
    <col min="18" max="18" width="18.44140625" style="1" customWidth="1"/>
    <col min="19" max="16384" width="9.109375" style="1"/>
  </cols>
  <sheetData>
    <row r="7" spans="1:17" ht="30" customHeight="1"/>
    <row r="8" spans="1:17" ht="12" customHeight="1"/>
    <row r="9" spans="1:17" ht="30" customHeight="1">
      <c r="A9" s="408" t="s">
        <v>108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</row>
    <row r="10" spans="1:17" s="5" customFormat="1" ht="35.700000000000003" customHeight="1">
      <c r="A10" s="354" t="s">
        <v>12</v>
      </c>
      <c r="B10" s="354"/>
      <c r="C10" s="219" t="s">
        <v>1</v>
      </c>
      <c r="D10" s="219" t="s">
        <v>2</v>
      </c>
      <c r="E10" s="219" t="s">
        <v>15</v>
      </c>
      <c r="F10" s="409" t="s">
        <v>16</v>
      </c>
      <c r="G10" s="221" t="s">
        <v>5</v>
      </c>
      <c r="H10" s="410" t="s">
        <v>6</v>
      </c>
      <c r="I10" s="410"/>
      <c r="J10" s="221" t="s">
        <v>109</v>
      </c>
      <c r="K10" s="221" t="s">
        <v>74</v>
      </c>
      <c r="L10" s="221" t="s">
        <v>110</v>
      </c>
      <c r="M10" s="221" t="s">
        <v>111</v>
      </c>
      <c r="N10" s="4"/>
      <c r="O10" s="4"/>
      <c r="P10" s="4"/>
      <c r="Q10" s="4"/>
    </row>
    <row r="11" spans="1:17" s="5" customFormat="1" ht="29.4" customHeight="1">
      <c r="A11" s="354"/>
      <c r="B11" s="354"/>
      <c r="C11" s="219" t="s">
        <v>7</v>
      </c>
      <c r="D11" s="219" t="s">
        <v>7</v>
      </c>
      <c r="E11" s="219" t="s">
        <v>7</v>
      </c>
      <c r="F11" s="409"/>
      <c r="G11" s="221" t="s">
        <v>47</v>
      </c>
      <c r="H11" s="221" t="s">
        <v>8</v>
      </c>
      <c r="I11" s="221" t="s">
        <v>9</v>
      </c>
      <c r="J11" s="221" t="s">
        <v>112</v>
      </c>
      <c r="K11" s="221" t="s">
        <v>77</v>
      </c>
      <c r="L11" s="221" t="s">
        <v>113</v>
      </c>
      <c r="M11" s="366" t="s">
        <v>114</v>
      </c>
    </row>
    <row r="12" spans="1:17" s="7" customFormat="1" ht="30.9" customHeight="1">
      <c r="A12" s="222" t="s">
        <v>115</v>
      </c>
      <c r="B12" s="343"/>
      <c r="C12" s="222"/>
      <c r="D12" s="227" t="s">
        <v>116</v>
      </c>
      <c r="E12" s="357" t="s">
        <v>117</v>
      </c>
      <c r="F12" s="222" t="s">
        <v>118</v>
      </c>
      <c r="G12" s="223">
        <v>45960</v>
      </c>
      <c r="H12" s="223">
        <f>G12+2</f>
        <v>45962</v>
      </c>
      <c r="I12" s="223">
        <f>H12+1</f>
        <v>45963</v>
      </c>
      <c r="J12" s="223">
        <f>I12+3</f>
        <v>45966</v>
      </c>
      <c r="K12" s="223">
        <f>J12+6</f>
        <v>45972</v>
      </c>
      <c r="L12" s="223">
        <f>K12+5</f>
        <v>45977</v>
      </c>
      <c r="M12" s="223">
        <f>K12+8</f>
        <v>45980</v>
      </c>
    </row>
    <row r="13" spans="1:17" s="7" customFormat="1" ht="30.9" customHeight="1">
      <c r="A13" s="222" t="s">
        <v>119</v>
      </c>
      <c r="B13" s="343"/>
      <c r="C13" s="222"/>
      <c r="D13" s="227" t="s">
        <v>120</v>
      </c>
      <c r="E13" s="357" t="s">
        <v>121</v>
      </c>
      <c r="F13" s="222" t="s">
        <v>82</v>
      </c>
      <c r="G13" s="223">
        <f t="shared" ref="G13" si="0">G12+7</f>
        <v>45967</v>
      </c>
      <c r="H13" s="223">
        <f t="shared" ref="H13:M16" si="1">H12+7</f>
        <v>45969</v>
      </c>
      <c r="I13" s="223">
        <f t="shared" si="1"/>
        <v>45970</v>
      </c>
      <c r="J13" s="223">
        <f t="shared" si="1"/>
        <v>45973</v>
      </c>
      <c r="K13" s="223">
        <f t="shared" si="1"/>
        <v>45979</v>
      </c>
      <c r="L13" s="223">
        <f t="shared" si="1"/>
        <v>45984</v>
      </c>
      <c r="M13" s="223">
        <f t="shared" si="1"/>
        <v>45987</v>
      </c>
    </row>
    <row r="14" spans="1:17" s="7" customFormat="1" ht="30.9" customHeight="1">
      <c r="A14" s="222" t="s">
        <v>122</v>
      </c>
      <c r="B14" s="343"/>
      <c r="C14" s="222"/>
      <c r="D14" s="227" t="s">
        <v>123</v>
      </c>
      <c r="E14" s="222" t="s">
        <v>124</v>
      </c>
      <c r="F14" s="222" t="s">
        <v>86</v>
      </c>
      <c r="G14" s="223">
        <f t="shared" ref="G14" si="2">G13+7</f>
        <v>45974</v>
      </c>
      <c r="H14" s="223">
        <f t="shared" si="1"/>
        <v>45976</v>
      </c>
      <c r="I14" s="223">
        <f t="shared" si="1"/>
        <v>45977</v>
      </c>
      <c r="J14" s="223">
        <f>J13+7</f>
        <v>45980</v>
      </c>
      <c r="K14" s="223">
        <f t="shared" si="1"/>
        <v>45986</v>
      </c>
      <c r="L14" s="223">
        <f t="shared" si="1"/>
        <v>45991</v>
      </c>
      <c r="M14" s="223">
        <f t="shared" si="1"/>
        <v>45994</v>
      </c>
    </row>
    <row r="15" spans="1:17" s="7" customFormat="1" ht="30.9" customHeight="1">
      <c r="A15" s="222" t="s">
        <v>125</v>
      </c>
      <c r="B15" s="343"/>
      <c r="C15" s="222"/>
      <c r="D15" s="227" t="s">
        <v>126</v>
      </c>
      <c r="E15" s="222" t="s">
        <v>127</v>
      </c>
      <c r="F15" s="222" t="s">
        <v>90</v>
      </c>
      <c r="G15" s="223">
        <f t="shared" ref="G15" si="3">G14+7</f>
        <v>45981</v>
      </c>
      <c r="H15" s="223">
        <f t="shared" si="1"/>
        <v>45983</v>
      </c>
      <c r="I15" s="223">
        <f t="shared" si="1"/>
        <v>45984</v>
      </c>
      <c r="J15" s="223">
        <f t="shared" si="1"/>
        <v>45987</v>
      </c>
      <c r="K15" s="223">
        <f t="shared" si="1"/>
        <v>45993</v>
      </c>
      <c r="L15" s="223">
        <f t="shared" si="1"/>
        <v>45998</v>
      </c>
      <c r="M15" s="223">
        <f t="shared" si="1"/>
        <v>46001</v>
      </c>
    </row>
    <row r="16" spans="1:17" s="7" customFormat="1" ht="30.9" customHeight="1">
      <c r="A16" s="222" t="s">
        <v>128</v>
      </c>
      <c r="B16" s="343"/>
      <c r="C16" s="222" t="s">
        <v>129</v>
      </c>
      <c r="D16" s="227" t="s">
        <v>130</v>
      </c>
      <c r="E16" s="222" t="s">
        <v>131</v>
      </c>
      <c r="F16" s="222" t="s">
        <v>60</v>
      </c>
      <c r="G16" s="223">
        <f t="shared" ref="G16" si="4">G15+7</f>
        <v>45988</v>
      </c>
      <c r="H16" s="223">
        <f t="shared" si="1"/>
        <v>45990</v>
      </c>
      <c r="I16" s="223">
        <f t="shared" si="1"/>
        <v>45991</v>
      </c>
      <c r="J16" s="223">
        <f t="shared" si="1"/>
        <v>45994</v>
      </c>
      <c r="K16" s="223">
        <f t="shared" si="1"/>
        <v>46000</v>
      </c>
      <c r="L16" s="223">
        <f t="shared" si="1"/>
        <v>46005</v>
      </c>
      <c r="M16" s="223">
        <f t="shared" si="1"/>
        <v>46008</v>
      </c>
      <c r="N16" s="6"/>
      <c r="O16" s="6"/>
      <c r="P16" s="6"/>
      <c r="Q16" s="6"/>
    </row>
    <row r="17" spans="1:19" s="16" customFormat="1" ht="30.9" customHeight="1">
      <c r="A17" s="378" t="s">
        <v>132</v>
      </c>
      <c r="B17" s="12"/>
      <c r="C17" s="13"/>
      <c r="D17" s="13"/>
      <c r="E17" s="13"/>
      <c r="F17" s="13"/>
      <c r="G17" s="13"/>
      <c r="H17" s="13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</row>
    <row r="18" spans="1:19" s="7" customFormat="1" ht="24" customHeight="1">
      <c r="I18" s="8"/>
      <c r="J18" s="8"/>
      <c r="L18" s="9"/>
      <c r="M18" s="1"/>
      <c r="N18" s="1"/>
      <c r="O18" s="1"/>
      <c r="P18" s="1"/>
      <c r="Q18" s="1"/>
      <c r="R18" s="1"/>
      <c r="S18" s="1"/>
    </row>
    <row r="19" spans="1:19" ht="29.4" customHeight="1">
      <c r="A19" s="17"/>
      <c r="B19" s="17"/>
      <c r="J19" s="18"/>
    </row>
    <row r="20" spans="1:19" ht="34.200000000000003" customHeight="1">
      <c r="I20" s="1"/>
      <c r="J20" s="1"/>
    </row>
    <row r="23" spans="1:19">
      <c r="A23" s="2"/>
      <c r="B23" s="2"/>
      <c r="I23" s="1"/>
      <c r="J23" s="1"/>
    </row>
  </sheetData>
  <mergeCells count="3">
    <mergeCell ref="A9:L9"/>
    <mergeCell ref="F10:F11"/>
    <mergeCell ref="H10:I10"/>
  </mergeCells>
  <phoneticPr fontId="11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7187-6C10-4A0D-A37A-A28FDDAE2930}">
  <dimension ref="A7:O27"/>
  <sheetViews>
    <sheetView topLeftCell="A7" workbookViewId="0">
      <selection activeCell="G13" sqref="G13"/>
    </sheetView>
  </sheetViews>
  <sheetFormatPr defaultColWidth="9.109375" defaultRowHeight="13.2"/>
  <cols>
    <col min="1" max="1" width="38.44140625" style="21" customWidth="1"/>
    <col min="2" max="2" width="22.44140625" style="21" customWidth="1"/>
    <col min="3" max="3" width="15.44140625" style="21" customWidth="1"/>
    <col min="4" max="4" width="14.88671875" style="21" customWidth="1"/>
    <col min="5" max="5" width="15.44140625" style="21" customWidth="1"/>
    <col min="6" max="6" width="8.44140625" style="21" bestFit="1" customWidth="1"/>
    <col min="7" max="8" width="21.44140625" style="21" customWidth="1"/>
    <col min="9" max="9" width="21.44140625" style="22" customWidth="1"/>
    <col min="10" max="13" width="21.44140625" style="21" customWidth="1"/>
    <col min="14" max="14" width="17.44140625" style="21" customWidth="1"/>
    <col min="15" max="15" width="17" style="21" bestFit="1" customWidth="1"/>
    <col min="16" max="16384" width="9.109375" style="21"/>
  </cols>
  <sheetData>
    <row r="7" spans="1:15" ht="32.85" customHeight="1"/>
    <row r="8" spans="1:15" ht="15" customHeight="1"/>
    <row r="9" spans="1:15" ht="31.95" customHeight="1">
      <c r="A9" s="412" t="s">
        <v>133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</row>
    <row r="10" spans="1:15" ht="14.85" customHeight="1">
      <c r="L10" s="23"/>
    </row>
    <row r="11" spans="1:15" s="24" customFormat="1" ht="29.4" customHeight="1">
      <c r="A11" s="413" t="s">
        <v>12</v>
      </c>
      <c r="B11" s="413"/>
      <c r="C11" s="274" t="s">
        <v>1</v>
      </c>
      <c r="D11" s="274" t="s">
        <v>2</v>
      </c>
      <c r="E11" s="274" t="s">
        <v>15</v>
      </c>
      <c r="F11" s="414" t="s">
        <v>16</v>
      </c>
      <c r="G11" s="415" t="s">
        <v>6</v>
      </c>
      <c r="H11" s="416"/>
      <c r="I11" s="276" t="s">
        <v>134</v>
      </c>
      <c r="J11" s="275" t="s">
        <v>135</v>
      </c>
      <c r="K11" s="275" t="s">
        <v>136</v>
      </c>
    </row>
    <row r="12" spans="1:15" s="24" customFormat="1" ht="29.4" customHeight="1">
      <c r="A12" s="413"/>
      <c r="B12" s="413"/>
      <c r="C12" s="274" t="s">
        <v>7</v>
      </c>
      <c r="D12" s="274" t="s">
        <v>7</v>
      </c>
      <c r="E12" s="274" t="s">
        <v>7</v>
      </c>
      <c r="F12" s="414"/>
      <c r="G12" s="275" t="s">
        <v>8</v>
      </c>
      <c r="H12" s="275" t="s">
        <v>9</v>
      </c>
      <c r="I12" s="278" t="s">
        <v>47</v>
      </c>
      <c r="J12" s="278" t="s">
        <v>76</v>
      </c>
      <c r="K12" s="278" t="s">
        <v>137</v>
      </c>
    </row>
    <row r="13" spans="1:15" s="25" customFormat="1" ht="30.9" customHeight="1">
      <c r="A13" s="313" t="s">
        <v>138</v>
      </c>
      <c r="B13" s="375"/>
      <c r="C13" s="275"/>
      <c r="D13" s="170" t="s">
        <v>139</v>
      </c>
      <c r="E13" s="341" t="s">
        <v>140</v>
      </c>
      <c r="F13" s="314" t="s">
        <v>141</v>
      </c>
      <c r="G13" s="280">
        <v>45962</v>
      </c>
      <c r="H13" s="280">
        <v>45963</v>
      </c>
      <c r="I13" s="280">
        <v>45964</v>
      </c>
      <c r="J13" s="280">
        <v>45967</v>
      </c>
      <c r="K13" s="280">
        <v>45977</v>
      </c>
    </row>
    <row r="14" spans="1:15" s="25" customFormat="1" ht="30.9" customHeight="1">
      <c r="A14" s="313" t="s">
        <v>142</v>
      </c>
      <c r="B14" s="375"/>
      <c r="C14" s="275"/>
      <c r="D14" s="170" t="s">
        <v>143</v>
      </c>
      <c r="E14" s="341" t="s">
        <v>144</v>
      </c>
      <c r="F14" s="314" t="s">
        <v>145</v>
      </c>
      <c r="G14" s="280">
        <f t="shared" ref="G14:K15" si="0">G13+7</f>
        <v>45969</v>
      </c>
      <c r="H14" s="280">
        <f t="shared" si="0"/>
        <v>45970</v>
      </c>
      <c r="I14" s="280">
        <f t="shared" si="0"/>
        <v>45971</v>
      </c>
      <c r="J14" s="280">
        <f t="shared" si="0"/>
        <v>45974</v>
      </c>
      <c r="K14" s="280">
        <f t="shared" si="0"/>
        <v>45984</v>
      </c>
    </row>
    <row r="15" spans="1:15" s="25" customFormat="1" ht="30.9" customHeight="1">
      <c r="A15" s="313" t="s">
        <v>146</v>
      </c>
      <c r="B15" s="375"/>
      <c r="C15" s="275"/>
      <c r="D15" s="170"/>
      <c r="E15" s="341"/>
      <c r="F15" s="314"/>
      <c r="G15" s="280">
        <f t="shared" si="0"/>
        <v>45976</v>
      </c>
      <c r="H15" s="280">
        <f t="shared" si="0"/>
        <v>45977</v>
      </c>
      <c r="I15" s="280">
        <f t="shared" si="0"/>
        <v>45978</v>
      </c>
      <c r="J15" s="280">
        <f t="shared" si="0"/>
        <v>45981</v>
      </c>
      <c r="K15" s="280">
        <f t="shared" si="0"/>
        <v>45991</v>
      </c>
    </row>
    <row r="16" spans="1:15" s="25" customFormat="1" ht="30.9" customHeight="1">
      <c r="A16" s="313" t="s">
        <v>147</v>
      </c>
      <c r="B16" s="375" t="s">
        <v>148</v>
      </c>
      <c r="C16" s="170" t="s">
        <v>149</v>
      </c>
      <c r="D16" s="170" t="s">
        <v>150</v>
      </c>
      <c r="E16" s="341" t="s">
        <v>151</v>
      </c>
      <c r="F16" s="314" t="s">
        <v>152</v>
      </c>
      <c r="G16" s="280">
        <f t="shared" ref="G16:K17" si="1">G15+7</f>
        <v>45983</v>
      </c>
      <c r="H16" s="280">
        <f t="shared" si="1"/>
        <v>45984</v>
      </c>
      <c r="I16" s="280">
        <f>I15+7</f>
        <v>45985</v>
      </c>
      <c r="J16" s="280">
        <f>J15+7</f>
        <v>45988</v>
      </c>
      <c r="K16" s="280">
        <f>K15+7</f>
        <v>45998</v>
      </c>
    </row>
    <row r="17" spans="1:15" s="25" customFormat="1" ht="30.9" customHeight="1">
      <c r="A17" s="313" t="s">
        <v>138</v>
      </c>
      <c r="B17" s="375"/>
      <c r="C17" s="275"/>
      <c r="D17" s="170" t="s">
        <v>153</v>
      </c>
      <c r="E17" s="341" t="s">
        <v>154</v>
      </c>
      <c r="F17" s="314" t="s">
        <v>141</v>
      </c>
      <c r="G17" s="280">
        <f t="shared" si="1"/>
        <v>45990</v>
      </c>
      <c r="H17" s="280">
        <f t="shared" si="1"/>
        <v>45991</v>
      </c>
      <c r="I17" s="280">
        <f t="shared" si="1"/>
        <v>45992</v>
      </c>
      <c r="J17" s="280">
        <f t="shared" si="1"/>
        <v>45995</v>
      </c>
      <c r="K17" s="280">
        <f t="shared" si="1"/>
        <v>46005</v>
      </c>
    </row>
    <row r="18" spans="1:15" s="25" customFormat="1" ht="30.9" customHeight="1">
      <c r="A18" s="313"/>
      <c r="B18" s="375"/>
      <c r="C18" s="275"/>
      <c r="D18" s="170"/>
      <c r="E18" s="341"/>
      <c r="F18" s="314"/>
      <c r="G18" s="101"/>
      <c r="H18" s="101"/>
      <c r="I18" s="101"/>
      <c r="J18" s="101"/>
      <c r="K18" s="101"/>
      <c r="L18" s="101"/>
      <c r="M18" s="101"/>
    </row>
    <row r="19" spans="1:15" s="25" customFormat="1" ht="29.4" customHeight="1">
      <c r="A19" s="413" t="s">
        <v>155</v>
      </c>
      <c r="B19" s="417"/>
      <c r="C19" s="274" t="s">
        <v>1</v>
      </c>
      <c r="D19" s="274" t="s">
        <v>2</v>
      </c>
      <c r="E19" s="274" t="s">
        <v>15</v>
      </c>
      <c r="F19" s="414" t="s">
        <v>16</v>
      </c>
      <c r="G19" s="275"/>
      <c r="H19" s="275"/>
      <c r="I19" s="275"/>
      <c r="J19" s="275"/>
      <c r="K19" s="275"/>
      <c r="L19" s="275"/>
      <c r="M19" s="275"/>
      <c r="O19" s="26"/>
    </row>
    <row r="20" spans="1:15" s="25" customFormat="1" ht="29.4" customHeight="1">
      <c r="A20" s="417"/>
      <c r="B20" s="417"/>
      <c r="C20" s="274" t="s">
        <v>7</v>
      </c>
      <c r="D20" s="274" t="s">
        <v>7</v>
      </c>
      <c r="E20" s="274" t="s">
        <v>7</v>
      </c>
      <c r="F20" s="418"/>
      <c r="G20" s="287"/>
      <c r="H20" s="278"/>
      <c r="I20" s="278"/>
      <c r="J20" s="275"/>
      <c r="K20" s="278"/>
      <c r="L20" s="278"/>
      <c r="M20" s="275"/>
      <c r="O20" s="27"/>
    </row>
    <row r="21" spans="1:15" s="25" customFormat="1" ht="30.9" customHeight="1">
      <c r="A21" s="279" t="str">
        <f t="shared" ref="A21:F25" si="2">A13</f>
        <v>INTERASIA FORWARD</v>
      </c>
      <c r="B21" s="285">
        <f t="shared" si="2"/>
        <v>0</v>
      </c>
      <c r="C21" s="286">
        <f t="shared" si="2"/>
        <v>0</v>
      </c>
      <c r="D21" s="286" t="str">
        <f>D14</f>
        <v>086W</v>
      </c>
      <c r="E21" s="286" t="str">
        <f>E14</f>
        <v>VSNT0086W</v>
      </c>
      <c r="F21" s="286" t="str">
        <f>F14</f>
        <v>SUD</v>
      </c>
      <c r="G21" s="287"/>
      <c r="H21" s="278"/>
      <c r="I21" s="280"/>
      <c r="J21" s="280"/>
      <c r="K21" s="280"/>
      <c r="L21" s="287"/>
      <c r="M21" s="280"/>
      <c r="O21" s="26"/>
    </row>
    <row r="22" spans="1:15" s="25" customFormat="1" ht="30.9" customHeight="1">
      <c r="A22" s="279" t="str">
        <f t="shared" si="2"/>
        <v>SINAR SIANTAR</v>
      </c>
      <c r="B22" s="285">
        <f t="shared" si="2"/>
        <v>0</v>
      </c>
      <c r="C22" s="286">
        <f t="shared" si="2"/>
        <v>0</v>
      </c>
      <c r="D22" s="286" t="e">
        <f>#REF!</f>
        <v>#REF!</v>
      </c>
      <c r="E22" s="286" t="e">
        <f>#REF!</f>
        <v>#REF!</v>
      </c>
      <c r="F22" s="286" t="e">
        <f>#REF!</f>
        <v>#REF!</v>
      </c>
      <c r="G22" s="287"/>
      <c r="H22" s="278"/>
      <c r="I22" s="280"/>
      <c r="J22" s="280"/>
      <c r="K22" s="280"/>
      <c r="L22" s="287"/>
      <c r="M22" s="280"/>
      <c r="O22" s="28"/>
    </row>
    <row r="23" spans="1:15" s="25" customFormat="1" ht="30.9" customHeight="1">
      <c r="A23" s="279" t="str">
        <f t="shared" si="2"/>
        <v>OMIT</v>
      </c>
      <c r="B23" s="285">
        <f t="shared" si="2"/>
        <v>0</v>
      </c>
      <c r="C23" s="286">
        <f t="shared" si="2"/>
        <v>0</v>
      </c>
      <c r="D23" s="286">
        <f t="shared" si="2"/>
        <v>0</v>
      </c>
      <c r="E23" s="286">
        <f t="shared" si="2"/>
        <v>0</v>
      </c>
      <c r="F23" s="286">
        <f>F15</f>
        <v>0</v>
      </c>
      <c r="G23" s="287"/>
      <c r="H23" s="278"/>
      <c r="I23" s="280"/>
      <c r="J23" s="280"/>
      <c r="K23" s="280"/>
      <c r="L23" s="287"/>
      <c r="M23" s="280"/>
      <c r="O23" s="28"/>
    </row>
    <row r="24" spans="1:15" s="25" customFormat="1" ht="30.9" customHeight="1">
      <c r="A24" s="279" t="str">
        <f t="shared" si="2"/>
        <v>KOTA ANGGUN</v>
      </c>
      <c r="B24" s="285" t="str">
        <f t="shared" si="2"/>
        <v>坤城</v>
      </c>
      <c r="C24" s="286" t="str">
        <f t="shared" si="2"/>
        <v>0401E</v>
      </c>
      <c r="D24" s="286" t="str">
        <f t="shared" si="2"/>
        <v>0402W</v>
      </c>
      <c r="E24" s="286" t="str">
        <f>E16</f>
        <v>KAGN0401W</v>
      </c>
      <c r="F24" s="286" t="str">
        <f>F16</f>
        <v>PIL</v>
      </c>
      <c r="G24" s="287"/>
      <c r="H24" s="278"/>
      <c r="I24" s="280"/>
      <c r="J24" s="280"/>
      <c r="K24" s="280"/>
      <c r="L24" s="287"/>
      <c r="M24" s="280"/>
      <c r="O24" s="28"/>
    </row>
    <row r="25" spans="1:15" s="25" customFormat="1" ht="30.9" customHeight="1">
      <c r="A25" s="279" t="str">
        <f t="shared" si="2"/>
        <v>INTERASIA FORWARD</v>
      </c>
      <c r="B25" s="285">
        <f t="shared" si="2"/>
        <v>0</v>
      </c>
      <c r="C25" s="286">
        <f t="shared" si="2"/>
        <v>0</v>
      </c>
      <c r="D25" s="286" t="str">
        <f t="shared" si="2"/>
        <v>W176</v>
      </c>
      <c r="E25" s="286" t="str">
        <f t="shared" si="2"/>
        <v>VIFW0176W</v>
      </c>
      <c r="F25" s="286" t="str">
        <f t="shared" si="2"/>
        <v>IAL</v>
      </c>
      <c r="G25" s="287"/>
      <c r="H25" s="278"/>
      <c r="I25" s="280"/>
      <c r="J25" s="280"/>
      <c r="K25" s="280"/>
      <c r="L25" s="287"/>
      <c r="M25" s="280"/>
      <c r="O25" s="28"/>
    </row>
    <row r="26" spans="1:15" ht="29.4" customHeight="1">
      <c r="A26" s="29" t="s">
        <v>156</v>
      </c>
      <c r="B26" s="30"/>
      <c r="C26" s="30"/>
      <c r="H26" s="31"/>
      <c r="K26" s="32"/>
    </row>
    <row r="27" spans="1:15" ht="22.2">
      <c r="A27" s="29"/>
    </row>
  </sheetData>
  <mergeCells count="6">
    <mergeCell ref="A9:O9"/>
    <mergeCell ref="A11:B12"/>
    <mergeCell ref="F11:F12"/>
    <mergeCell ref="G11:H11"/>
    <mergeCell ref="A19:B20"/>
    <mergeCell ref="F19:F20"/>
  </mergeCells>
  <phoneticPr fontId="34" type="noConversion"/>
  <conditionalFormatting sqref="C16">
    <cfRule type="cellIs" dxfId="545" priority="1" stopIfTrue="1" operator="lessThan">
      <formula>#REF!</formula>
    </cfRule>
    <cfRule type="cellIs" dxfId="544" priority="2" stopIfTrue="1" operator="equal">
      <formula>#REF!</formula>
    </cfRule>
  </conditionalFormatting>
  <conditionalFormatting sqref="D13:D18">
    <cfRule type="cellIs" dxfId="543" priority="3" stopIfTrue="1" operator="lessThan">
      <formula>#REF!</formula>
    </cfRule>
    <cfRule type="cellIs" dxfId="542" priority="4" stopIfTrue="1" operator="equal">
      <formula>#REF!</formula>
    </cfRule>
  </conditionalFormatting>
  <conditionalFormatting sqref="I12:J12">
    <cfRule type="cellIs" dxfId="541" priority="13" stopIfTrue="1" operator="lessThan">
      <formula>#REF!</formula>
    </cfRule>
    <cfRule type="cellIs" dxfId="540" priority="14" stopIfTrue="1" operator="equal">
      <formula>#REF!</formula>
    </cfRule>
  </conditionalFormatting>
  <conditionalFormatting sqref="K12 H20:I20 K20:L20 H21:H25">
    <cfRule type="cellIs" dxfId="539" priority="15" stopIfTrue="1" operator="lessThan">
      <formula>#REF!</formula>
    </cfRule>
    <cfRule type="cellIs" dxfId="538" priority="16" stopIfTrue="1" operator="equal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6707-15F8-4426-962F-A2FEDD0C7693}">
  <dimension ref="A7:T30"/>
  <sheetViews>
    <sheetView topLeftCell="A7" zoomScale="85" workbookViewId="0">
      <selection activeCell="G13" sqref="G13"/>
    </sheetView>
  </sheetViews>
  <sheetFormatPr defaultColWidth="9.109375" defaultRowHeight="13.2"/>
  <cols>
    <col min="1" max="1" width="27.44140625" style="80" customWidth="1"/>
    <col min="2" max="2" width="18.44140625" style="80" customWidth="1"/>
    <col min="3" max="3" width="13.88671875" style="80" customWidth="1"/>
    <col min="4" max="4" width="14.109375" style="80" customWidth="1"/>
    <col min="5" max="5" width="17.109375" style="80" customWidth="1"/>
    <col min="6" max="6" width="9.44140625" style="80" customWidth="1"/>
    <col min="7" max="7" width="19.44140625" style="80" customWidth="1"/>
    <col min="8" max="8" width="20.109375" style="81" bestFit="1" customWidth="1"/>
    <col min="9" max="9" width="19.88671875" style="81" bestFit="1" customWidth="1"/>
    <col min="10" max="10" width="21" style="80" bestFit="1" customWidth="1"/>
    <col min="11" max="11" width="19.88671875" style="80" bestFit="1" customWidth="1"/>
    <col min="12" max="12" width="19.44140625" style="80" bestFit="1" customWidth="1"/>
    <col min="13" max="13" width="20.44140625" style="81" bestFit="1" customWidth="1"/>
    <col min="14" max="14" width="18" style="80" customWidth="1"/>
    <col min="15" max="16" width="18.44140625" style="80" customWidth="1"/>
    <col min="17" max="17" width="17" style="80" customWidth="1"/>
    <col min="18" max="18" width="17.109375" style="80" customWidth="1"/>
    <col min="19" max="19" width="18.44140625" style="80" customWidth="1"/>
    <col min="20" max="16384" width="9.109375" style="80"/>
  </cols>
  <sheetData>
    <row r="7" spans="1:18" ht="30" customHeight="1"/>
    <row r="8" spans="1:18" ht="12" customHeight="1"/>
    <row r="9" spans="1:18" ht="30" customHeight="1">
      <c r="A9" s="422" t="s">
        <v>157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</row>
    <row r="10" spans="1:18" ht="30" customHeight="1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</row>
    <row r="11" spans="1:18" s="84" customFormat="1" ht="35.700000000000003" customHeight="1">
      <c r="A11" s="419" t="s">
        <v>12</v>
      </c>
      <c r="B11" s="419"/>
      <c r="C11" s="289" t="s">
        <v>1</v>
      </c>
      <c r="D11" s="289" t="s">
        <v>2</v>
      </c>
      <c r="E11" s="289" t="s">
        <v>15</v>
      </c>
      <c r="F11" s="421" t="s">
        <v>16</v>
      </c>
      <c r="G11" s="290" t="s">
        <v>5</v>
      </c>
      <c r="H11" s="423" t="s">
        <v>6</v>
      </c>
      <c r="I11" s="423"/>
      <c r="J11" s="290" t="s">
        <v>109</v>
      </c>
      <c r="K11" s="290" t="s">
        <v>158</v>
      </c>
      <c r="L11" s="290" t="s">
        <v>159</v>
      </c>
      <c r="M11" s="83"/>
      <c r="N11" s="83"/>
      <c r="O11" s="83"/>
      <c r="P11" s="83"/>
      <c r="Q11" s="83"/>
      <c r="R11" s="83"/>
    </row>
    <row r="12" spans="1:18" s="84" customFormat="1" ht="29.4" customHeight="1">
      <c r="A12" s="419"/>
      <c r="B12" s="419"/>
      <c r="C12" s="289" t="s">
        <v>7</v>
      </c>
      <c r="D12" s="289" t="s">
        <v>7</v>
      </c>
      <c r="E12" s="289" t="s">
        <v>7</v>
      </c>
      <c r="F12" s="421"/>
      <c r="G12" s="290" t="s">
        <v>17</v>
      </c>
      <c r="H12" s="290" t="s">
        <v>8</v>
      </c>
      <c r="I12" s="290" t="s">
        <v>9</v>
      </c>
      <c r="J12" s="290" t="s">
        <v>112</v>
      </c>
      <c r="K12" s="290" t="s">
        <v>160</v>
      </c>
      <c r="L12" s="290" t="s">
        <v>77</v>
      </c>
    </row>
    <row r="13" spans="1:18" s="288" customFormat="1" ht="30.9" customHeight="1">
      <c r="A13" s="393"/>
      <c r="B13" s="394"/>
      <c r="C13" s="395"/>
      <c r="D13" s="395"/>
      <c r="E13" s="396"/>
      <c r="F13" s="336" t="s">
        <v>60</v>
      </c>
      <c r="G13" s="212">
        <v>45963</v>
      </c>
      <c r="H13" s="212">
        <v>45964</v>
      </c>
      <c r="I13" s="212">
        <v>45965</v>
      </c>
      <c r="J13" s="212">
        <v>45967</v>
      </c>
      <c r="K13" s="212">
        <v>45968</v>
      </c>
      <c r="L13" s="212">
        <v>45973</v>
      </c>
    </row>
    <row r="14" spans="1:18" s="288" customFormat="1" ht="30.9" customHeight="1">
      <c r="A14" s="310" t="s">
        <v>161</v>
      </c>
      <c r="B14" s="207"/>
      <c r="C14" s="311" t="s">
        <v>162</v>
      </c>
      <c r="D14" s="311" t="s">
        <v>163</v>
      </c>
      <c r="E14" s="341" t="s">
        <v>164</v>
      </c>
      <c r="F14" s="336"/>
      <c r="G14" s="212">
        <f>G13+7</f>
        <v>45970</v>
      </c>
      <c r="H14" s="212">
        <f t="shared" ref="H14:L14" si="0">H13+7</f>
        <v>45971</v>
      </c>
      <c r="I14" s="212">
        <f t="shared" si="0"/>
        <v>45972</v>
      </c>
      <c r="J14" s="212">
        <f t="shared" si="0"/>
        <v>45974</v>
      </c>
      <c r="K14" s="212">
        <f t="shared" si="0"/>
        <v>45975</v>
      </c>
      <c r="L14" s="212">
        <f t="shared" si="0"/>
        <v>45980</v>
      </c>
    </row>
    <row r="15" spans="1:18" s="86" customFormat="1" ht="30.9" customHeight="1">
      <c r="A15" s="310" t="s">
        <v>165</v>
      </c>
      <c r="B15" s="207"/>
      <c r="C15" s="311" t="s">
        <v>166</v>
      </c>
      <c r="D15" s="311" t="s">
        <v>167</v>
      </c>
      <c r="E15" s="341" t="s">
        <v>168</v>
      </c>
      <c r="F15" s="336" t="s">
        <v>60</v>
      </c>
      <c r="G15" s="212">
        <f>G14+7</f>
        <v>45977</v>
      </c>
      <c r="H15" s="212">
        <f t="shared" ref="H15:L15" si="1">H14+7</f>
        <v>45978</v>
      </c>
      <c r="I15" s="212">
        <f t="shared" si="1"/>
        <v>45979</v>
      </c>
      <c r="J15" s="212">
        <f t="shared" si="1"/>
        <v>45981</v>
      </c>
      <c r="K15" s="212">
        <f t="shared" si="1"/>
        <v>45982</v>
      </c>
      <c r="L15" s="212">
        <f t="shared" si="1"/>
        <v>45987</v>
      </c>
    </row>
    <row r="16" spans="1:18" s="86" customFormat="1" ht="30.9" customHeight="1">
      <c r="A16" s="310" t="s">
        <v>169</v>
      </c>
      <c r="B16" s="207"/>
      <c r="C16" s="311" t="s">
        <v>170</v>
      </c>
      <c r="D16" s="311" t="s">
        <v>171</v>
      </c>
      <c r="E16" s="341" t="s">
        <v>172</v>
      </c>
      <c r="F16" s="336" t="s">
        <v>60</v>
      </c>
      <c r="G16" s="212">
        <f>G15+5</f>
        <v>45982</v>
      </c>
      <c r="H16" s="212">
        <f t="shared" ref="H16:L16" si="2">H15+5</f>
        <v>45983</v>
      </c>
      <c r="I16" s="212">
        <f t="shared" si="2"/>
        <v>45984</v>
      </c>
      <c r="J16" s="212">
        <f t="shared" si="2"/>
        <v>45986</v>
      </c>
      <c r="K16" s="212">
        <f t="shared" si="2"/>
        <v>45987</v>
      </c>
      <c r="L16" s="212">
        <f t="shared" si="2"/>
        <v>45992</v>
      </c>
    </row>
    <row r="17" spans="1:20" s="86" customFormat="1" ht="30.9" customHeight="1">
      <c r="A17" s="310" t="s">
        <v>173</v>
      </c>
      <c r="B17" s="207"/>
      <c r="C17" s="311" t="s">
        <v>174</v>
      </c>
      <c r="D17" s="311" t="s">
        <v>175</v>
      </c>
      <c r="E17" s="341" t="s">
        <v>176</v>
      </c>
      <c r="F17" s="336" t="s">
        <v>60</v>
      </c>
      <c r="G17" s="212">
        <f>G16+7</f>
        <v>45989</v>
      </c>
      <c r="H17" s="212">
        <f t="shared" ref="H17:L17" si="3">H16+7</f>
        <v>45990</v>
      </c>
      <c r="I17" s="212">
        <f t="shared" si="3"/>
        <v>45991</v>
      </c>
      <c r="J17" s="212">
        <f t="shared" si="3"/>
        <v>45993</v>
      </c>
      <c r="K17" s="212">
        <f t="shared" si="3"/>
        <v>45994</v>
      </c>
      <c r="L17" s="212">
        <f t="shared" si="3"/>
        <v>45999</v>
      </c>
      <c r="M17" s="85"/>
      <c r="N17" s="85"/>
      <c r="O17" s="85"/>
      <c r="P17" s="85"/>
      <c r="Q17" s="85"/>
      <c r="R17" s="85"/>
    </row>
    <row r="18" spans="1:20" ht="30.9" customHeight="1">
      <c r="A18" s="424"/>
      <c r="B18" s="424"/>
      <c r="C18" s="424"/>
      <c r="D18" s="424"/>
      <c r="E18" s="87"/>
      <c r="F18" s="87"/>
      <c r="G18" s="85"/>
      <c r="H18" s="85"/>
      <c r="I18" s="85"/>
      <c r="J18" s="85"/>
      <c r="K18" s="85"/>
      <c r="L18" s="85"/>
      <c r="M18" s="85"/>
    </row>
    <row r="19" spans="1:20" s="86" customFormat="1" ht="27" customHeight="1">
      <c r="G19" s="88"/>
      <c r="H19" s="88"/>
      <c r="K19" s="89"/>
      <c r="L19" s="90"/>
      <c r="M19" s="89"/>
    </row>
    <row r="20" spans="1:20" s="86" customFormat="1" ht="29.4" customHeight="1">
      <c r="A20" s="419" t="s">
        <v>12</v>
      </c>
      <c r="B20" s="420"/>
      <c r="C20" s="289" t="s">
        <v>13</v>
      </c>
      <c r="D20" s="289" t="s">
        <v>14</v>
      </c>
      <c r="E20" s="289" t="s">
        <v>15</v>
      </c>
      <c r="F20" s="421" t="s">
        <v>16</v>
      </c>
      <c r="G20" s="290" t="s">
        <v>177</v>
      </c>
      <c r="H20" s="290" t="s">
        <v>178</v>
      </c>
      <c r="I20" s="290" t="s">
        <v>179</v>
      </c>
      <c r="J20" s="290" t="s">
        <v>180</v>
      </c>
      <c r="K20" s="290"/>
      <c r="L20" s="290"/>
    </row>
    <row r="21" spans="1:20" s="86" customFormat="1" ht="29.4" customHeight="1">
      <c r="A21" s="420"/>
      <c r="B21" s="420"/>
      <c r="C21" s="289" t="s">
        <v>7</v>
      </c>
      <c r="D21" s="289" t="s">
        <v>7</v>
      </c>
      <c r="E21" s="289" t="s">
        <v>7</v>
      </c>
      <c r="F21" s="421"/>
      <c r="G21" s="260" t="s">
        <v>181</v>
      </c>
      <c r="H21" s="260" t="s">
        <v>182</v>
      </c>
      <c r="I21" s="260" t="s">
        <v>183</v>
      </c>
      <c r="J21" s="260" t="s">
        <v>184</v>
      </c>
      <c r="K21" s="260"/>
      <c r="L21" s="258"/>
    </row>
    <row r="22" spans="1:20" s="86" customFormat="1" ht="30.9" customHeight="1">
      <c r="A22" s="207">
        <f t="shared" ref="A22:F26" si="4">A13</f>
        <v>0</v>
      </c>
      <c r="B22" s="208">
        <f t="shared" si="4"/>
        <v>0</v>
      </c>
      <c r="C22" s="209">
        <f t="shared" si="4"/>
        <v>0</v>
      </c>
      <c r="D22" s="209">
        <f t="shared" si="4"/>
        <v>0</v>
      </c>
      <c r="E22" s="210">
        <f t="shared" si="4"/>
        <v>0</v>
      </c>
      <c r="F22" s="211" t="str">
        <f t="shared" si="4"/>
        <v>PIL</v>
      </c>
      <c r="G22" s="212">
        <f>L13+11</f>
        <v>45984</v>
      </c>
      <c r="H22" s="212">
        <f>G22+3</f>
        <v>45987</v>
      </c>
      <c r="I22" s="212">
        <f>H22+2</f>
        <v>45989</v>
      </c>
      <c r="J22" s="212">
        <f>I22+2</f>
        <v>45991</v>
      </c>
      <c r="K22" s="212"/>
      <c r="L22" s="212"/>
    </row>
    <row r="23" spans="1:20" s="86" customFormat="1" ht="30.9" customHeight="1">
      <c r="A23" s="207" t="str">
        <f t="shared" si="4"/>
        <v>KOTA MAKMUR</v>
      </c>
      <c r="B23" s="208">
        <f t="shared" si="4"/>
        <v>0</v>
      </c>
      <c r="C23" s="209" t="str">
        <f t="shared" si="4"/>
        <v>0330E</v>
      </c>
      <c r="D23" s="209" t="str">
        <f t="shared" si="4"/>
        <v>0331W</v>
      </c>
      <c r="E23" s="210" t="str">
        <f t="shared" si="4"/>
        <v>KMAK0331W</v>
      </c>
      <c r="F23" s="211">
        <f t="shared" si="4"/>
        <v>0</v>
      </c>
      <c r="G23" s="212">
        <f t="shared" ref="G23:G26" si="5">L14+11</f>
        <v>45991</v>
      </c>
      <c r="H23" s="212">
        <f t="shared" ref="H23:H25" si="6">G23+3</f>
        <v>45994</v>
      </c>
      <c r="I23" s="212">
        <f>H23+2</f>
        <v>45996</v>
      </c>
      <c r="J23" s="212">
        <f t="shared" ref="J23:J26" si="7">I23+2</f>
        <v>45998</v>
      </c>
      <c r="K23" s="212"/>
      <c r="L23" s="212"/>
    </row>
    <row r="24" spans="1:20" s="86" customFormat="1" ht="30.9" customHeight="1">
      <c r="A24" s="207" t="str">
        <f t="shared" si="4"/>
        <v>KOTA MANIS</v>
      </c>
      <c r="B24" s="208">
        <f t="shared" si="4"/>
        <v>0</v>
      </c>
      <c r="C24" s="209" t="str">
        <f t="shared" si="4"/>
        <v>0507E</v>
      </c>
      <c r="D24" s="209" t="str">
        <f t="shared" si="4"/>
        <v>0508W</v>
      </c>
      <c r="E24" s="210" t="str">
        <f t="shared" si="4"/>
        <v>KMNS0508W</v>
      </c>
      <c r="F24" s="211" t="str">
        <f t="shared" si="4"/>
        <v>PIL</v>
      </c>
      <c r="G24" s="212">
        <f t="shared" si="5"/>
        <v>45998</v>
      </c>
      <c r="H24" s="212">
        <f t="shared" si="6"/>
        <v>46001</v>
      </c>
      <c r="I24" s="212">
        <f t="shared" ref="I24:I26" si="8">H24+2</f>
        <v>46003</v>
      </c>
      <c r="J24" s="212">
        <f t="shared" si="7"/>
        <v>46005</v>
      </c>
      <c r="K24" s="212"/>
      <c r="L24" s="212"/>
    </row>
    <row r="25" spans="1:20" s="86" customFormat="1" ht="30.9" customHeight="1">
      <c r="A25" s="207" t="str">
        <f t="shared" si="4"/>
        <v>KOTA SALAM</v>
      </c>
      <c r="B25" s="208">
        <f t="shared" si="4"/>
        <v>0</v>
      </c>
      <c r="C25" s="209" t="str">
        <f t="shared" si="4"/>
        <v>0086E</v>
      </c>
      <c r="D25" s="209" t="str">
        <f t="shared" si="4"/>
        <v>0087W</v>
      </c>
      <c r="E25" s="210" t="str">
        <f t="shared" si="4"/>
        <v>KSAL0087W</v>
      </c>
      <c r="F25" s="211" t="str">
        <f t="shared" si="4"/>
        <v>PIL</v>
      </c>
      <c r="G25" s="212">
        <f t="shared" si="5"/>
        <v>46003</v>
      </c>
      <c r="H25" s="212">
        <f t="shared" si="6"/>
        <v>46006</v>
      </c>
      <c r="I25" s="212">
        <f t="shared" si="8"/>
        <v>46008</v>
      </c>
      <c r="J25" s="212">
        <f t="shared" si="7"/>
        <v>46010</v>
      </c>
      <c r="K25" s="212"/>
      <c r="L25" s="212"/>
    </row>
    <row r="26" spans="1:20" s="86" customFormat="1" ht="30.9" customHeight="1">
      <c r="A26" s="207" t="str">
        <f t="shared" si="4"/>
        <v>KOTA SATRIA</v>
      </c>
      <c r="B26" s="208">
        <f t="shared" si="4"/>
        <v>0</v>
      </c>
      <c r="C26" s="209" t="str">
        <f t="shared" si="4"/>
        <v>0088E</v>
      </c>
      <c r="D26" s="209" t="str">
        <f t="shared" si="4"/>
        <v>0089W</v>
      </c>
      <c r="E26" s="210" t="str">
        <f t="shared" si="4"/>
        <v>KSAR0089W</v>
      </c>
      <c r="F26" s="211" t="str">
        <f t="shared" si="4"/>
        <v>PIL</v>
      </c>
      <c r="G26" s="212">
        <f t="shared" si="5"/>
        <v>46010</v>
      </c>
      <c r="H26" s="212">
        <f>G26+4</f>
        <v>46014</v>
      </c>
      <c r="I26" s="212">
        <f t="shared" si="8"/>
        <v>46016</v>
      </c>
      <c r="J26" s="212">
        <f t="shared" si="7"/>
        <v>46018</v>
      </c>
      <c r="K26" s="212"/>
      <c r="L26" s="212"/>
    </row>
    <row r="27" spans="1:20" s="96" customFormat="1" ht="30.9" customHeight="1">
      <c r="A27" s="91" t="s">
        <v>185</v>
      </c>
      <c r="B27" s="92"/>
      <c r="C27" s="92"/>
      <c r="D27" s="93"/>
      <c r="E27" s="93"/>
      <c r="F27" s="93"/>
      <c r="G27" s="93"/>
      <c r="H27" s="94"/>
      <c r="I27" s="94"/>
      <c r="J27" s="94"/>
      <c r="K27" s="94"/>
      <c r="L27" s="94"/>
      <c r="M27" s="94"/>
      <c r="N27" s="95"/>
      <c r="O27" s="95"/>
      <c r="P27" s="95"/>
      <c r="Q27" s="95"/>
      <c r="R27" s="95"/>
      <c r="S27" s="95"/>
      <c r="T27" s="95"/>
    </row>
    <row r="28" spans="1:20" s="86" customFormat="1" ht="24" customHeight="1">
      <c r="H28" s="88"/>
      <c r="I28" s="88"/>
      <c r="L28" s="89"/>
      <c r="M28" s="90"/>
      <c r="N28" s="80"/>
      <c r="O28" s="80"/>
      <c r="P28" s="80"/>
      <c r="Q28" s="80"/>
      <c r="R28" s="80"/>
      <c r="S28" s="80"/>
      <c r="T28" s="80"/>
    </row>
    <row r="29" spans="1:20" ht="29.4" customHeight="1">
      <c r="A29" s="97"/>
      <c r="B29" s="97"/>
      <c r="C29" s="97"/>
      <c r="I29" s="98"/>
    </row>
    <row r="30" spans="1:20" ht="34.200000000000003" customHeight="1">
      <c r="A30" s="99"/>
      <c r="B30" s="100"/>
      <c r="C30" s="100"/>
    </row>
  </sheetData>
  <mergeCells count="7">
    <mergeCell ref="A20:B21"/>
    <mergeCell ref="F20:F21"/>
    <mergeCell ref="A9:M9"/>
    <mergeCell ref="A11:B12"/>
    <mergeCell ref="F11:F12"/>
    <mergeCell ref="H11:I11"/>
    <mergeCell ref="A18:D18"/>
  </mergeCells>
  <phoneticPr fontId="34" type="noConversion"/>
  <conditionalFormatting sqref="A18">
    <cfRule type="cellIs" dxfId="537" priority="3" stopIfTrue="1" operator="lessThan">
      <formula>$O$7</formula>
    </cfRule>
    <cfRule type="cellIs" dxfId="536" priority="4" stopIfTrue="1" operator="equal">
      <formula>$O$7</formula>
    </cfRule>
  </conditionalFormatting>
  <pageMargins left="0.7" right="0.7" top="0.75" bottom="0.75" header="0.3" footer="0.3"/>
  <pageSetup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S35"/>
  <sheetViews>
    <sheetView showGridLines="0" showZeros="0" topLeftCell="A9" zoomScale="75" zoomScaleNormal="100" workbookViewId="0">
      <selection activeCell="G13" sqref="G13"/>
    </sheetView>
  </sheetViews>
  <sheetFormatPr defaultColWidth="9.109375" defaultRowHeight="13.2"/>
  <cols>
    <col min="1" max="1" width="43.44140625" style="1" customWidth="1"/>
    <col min="2" max="2" width="25.44140625" style="1" customWidth="1"/>
    <col min="3" max="3" width="15" style="1" customWidth="1"/>
    <col min="4" max="4" width="15.44140625" style="1" customWidth="1"/>
    <col min="5" max="5" width="18.44140625" style="1" bestFit="1" customWidth="1"/>
    <col min="6" max="6" width="7.44140625" style="1" customWidth="1"/>
    <col min="7" max="7" width="21.44140625" style="1" bestFit="1" customWidth="1"/>
    <col min="8" max="8" width="27.88671875" style="2" customWidth="1"/>
    <col min="9" max="9" width="21" style="2" bestFit="1" customWidth="1"/>
    <col min="10" max="10" width="21.44140625" style="1" bestFit="1" customWidth="1"/>
    <col min="11" max="12" width="20.44140625" style="1" bestFit="1" customWidth="1"/>
    <col min="13" max="13" width="18" style="1" customWidth="1"/>
    <col min="14" max="15" width="18.44140625" style="1" customWidth="1"/>
    <col min="16" max="16" width="17" style="1" customWidth="1"/>
    <col min="17" max="17" width="17.109375" style="1" customWidth="1"/>
    <col min="18" max="18" width="18.44140625" style="1" customWidth="1"/>
    <col min="19" max="16384" width="9.109375" style="1"/>
  </cols>
  <sheetData>
    <row r="7" spans="1:17" ht="30" customHeight="1"/>
    <row r="8" spans="1:17" ht="12" customHeight="1"/>
    <row r="9" spans="1:17" ht="30" customHeight="1">
      <c r="A9" s="408" t="s">
        <v>186</v>
      </c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</row>
    <row r="10" spans="1:17" ht="3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7" s="5" customFormat="1" ht="35.700000000000003" customHeight="1">
      <c r="A11" s="411" t="s">
        <v>12</v>
      </c>
      <c r="B11" s="411"/>
      <c r="C11" s="219" t="s">
        <v>1</v>
      </c>
      <c r="D11" s="219" t="s">
        <v>2</v>
      </c>
      <c r="E11" s="219" t="s">
        <v>15</v>
      </c>
      <c r="F11" s="409" t="s">
        <v>16</v>
      </c>
      <c r="G11" s="220" t="s">
        <v>5</v>
      </c>
      <c r="H11" s="410" t="s">
        <v>6</v>
      </c>
      <c r="I11" s="410"/>
      <c r="J11" s="221" t="s">
        <v>187</v>
      </c>
      <c r="K11" s="221" t="s">
        <v>188</v>
      </c>
      <c r="L11" s="4"/>
      <c r="M11" s="4"/>
      <c r="N11" s="4"/>
      <c r="O11" s="4"/>
      <c r="P11" s="4"/>
      <c r="Q11" s="4"/>
    </row>
    <row r="12" spans="1:17" s="5" customFormat="1" ht="29.4" customHeight="1">
      <c r="A12" s="411"/>
      <c r="B12" s="411"/>
      <c r="C12" s="219" t="s">
        <v>7</v>
      </c>
      <c r="D12" s="219" t="s">
        <v>7</v>
      </c>
      <c r="E12" s="219" t="s">
        <v>7</v>
      </c>
      <c r="F12" s="409"/>
      <c r="G12" s="221" t="s">
        <v>17</v>
      </c>
      <c r="H12" s="221" t="s">
        <v>8</v>
      </c>
      <c r="I12" s="221" t="s">
        <v>9</v>
      </c>
      <c r="J12" s="221" t="s">
        <v>77</v>
      </c>
      <c r="K12" s="221" t="s">
        <v>189</v>
      </c>
    </row>
    <row r="13" spans="1:17" s="7" customFormat="1" ht="30.9" customHeight="1">
      <c r="A13" s="222" t="s">
        <v>190</v>
      </c>
      <c r="B13" s="222"/>
      <c r="C13" s="222"/>
      <c r="D13" s="222" t="s">
        <v>191</v>
      </c>
      <c r="E13" s="357" t="s">
        <v>192</v>
      </c>
      <c r="F13" s="222" t="s">
        <v>193</v>
      </c>
      <c r="G13" s="223">
        <v>45960</v>
      </c>
      <c r="H13" s="223">
        <f>G13+2</f>
        <v>45962</v>
      </c>
      <c r="I13" s="223">
        <f>G13+3</f>
        <v>45963</v>
      </c>
      <c r="J13" s="223">
        <f>I13+6</f>
        <v>45969</v>
      </c>
      <c r="K13" s="223">
        <f>I13+19</f>
        <v>45982</v>
      </c>
    </row>
    <row r="14" spans="1:17" s="7" customFormat="1" ht="30.9" customHeight="1">
      <c r="A14" s="222" t="s">
        <v>194</v>
      </c>
      <c r="B14" s="222"/>
      <c r="C14" s="222"/>
      <c r="D14" s="222" t="s">
        <v>195</v>
      </c>
      <c r="E14" s="357" t="s">
        <v>196</v>
      </c>
      <c r="F14" s="222" t="s">
        <v>197</v>
      </c>
      <c r="G14" s="223">
        <f t="shared" ref="G14:K17" si="0">G13+7</f>
        <v>45967</v>
      </c>
      <c r="H14" s="223">
        <f t="shared" si="0"/>
        <v>45969</v>
      </c>
      <c r="I14" s="223">
        <f t="shared" si="0"/>
        <v>45970</v>
      </c>
      <c r="J14" s="223">
        <f t="shared" si="0"/>
        <v>45976</v>
      </c>
      <c r="K14" s="223">
        <f t="shared" si="0"/>
        <v>45989</v>
      </c>
    </row>
    <row r="15" spans="1:17" s="7" customFormat="1" ht="30.9" customHeight="1">
      <c r="A15" s="222" t="s">
        <v>198</v>
      </c>
      <c r="B15" s="222"/>
      <c r="C15" s="222"/>
      <c r="D15" s="222" t="s">
        <v>199</v>
      </c>
      <c r="E15" s="357" t="s">
        <v>200</v>
      </c>
      <c r="F15" s="222" t="s">
        <v>201</v>
      </c>
      <c r="G15" s="223">
        <f t="shared" si="0"/>
        <v>45974</v>
      </c>
      <c r="H15" s="223">
        <f t="shared" si="0"/>
        <v>45976</v>
      </c>
      <c r="I15" s="223">
        <f t="shared" si="0"/>
        <v>45977</v>
      </c>
      <c r="J15" s="223">
        <f t="shared" si="0"/>
        <v>45983</v>
      </c>
      <c r="K15" s="223">
        <f t="shared" si="0"/>
        <v>45996</v>
      </c>
    </row>
    <row r="16" spans="1:17" s="7" customFormat="1" ht="30.9" customHeight="1">
      <c r="A16" s="222" t="s">
        <v>202</v>
      </c>
      <c r="B16" s="222"/>
      <c r="C16" s="222"/>
      <c r="D16" s="222" t="s">
        <v>203</v>
      </c>
      <c r="E16" s="357" t="s">
        <v>204</v>
      </c>
      <c r="F16" s="222" t="s">
        <v>193</v>
      </c>
      <c r="G16" s="223">
        <f t="shared" si="0"/>
        <v>45981</v>
      </c>
      <c r="H16" s="223">
        <f t="shared" si="0"/>
        <v>45983</v>
      </c>
      <c r="I16" s="223">
        <f t="shared" si="0"/>
        <v>45984</v>
      </c>
      <c r="J16" s="223">
        <f t="shared" si="0"/>
        <v>45990</v>
      </c>
      <c r="K16" s="223">
        <f t="shared" si="0"/>
        <v>46003</v>
      </c>
    </row>
    <row r="17" spans="1:19" s="7" customFormat="1" ht="30.9" customHeight="1">
      <c r="A17" s="222" t="s">
        <v>205</v>
      </c>
      <c r="B17" s="222"/>
      <c r="C17" s="222"/>
      <c r="D17" s="222" t="s">
        <v>206</v>
      </c>
      <c r="E17" s="357" t="s">
        <v>207</v>
      </c>
      <c r="F17" s="222" t="s">
        <v>208</v>
      </c>
      <c r="G17" s="223">
        <f t="shared" si="0"/>
        <v>45988</v>
      </c>
      <c r="H17" s="223">
        <f t="shared" si="0"/>
        <v>45990</v>
      </c>
      <c r="I17" s="223">
        <f t="shared" si="0"/>
        <v>45991</v>
      </c>
      <c r="J17" s="223">
        <f t="shared" si="0"/>
        <v>45997</v>
      </c>
      <c r="K17" s="223">
        <f t="shared" si="0"/>
        <v>46010</v>
      </c>
      <c r="L17" s="6"/>
      <c r="M17" s="6"/>
      <c r="N17" s="6"/>
      <c r="O17" s="6"/>
      <c r="P17" s="6"/>
      <c r="Q17" s="6"/>
    </row>
    <row r="18" spans="1:19" ht="30.9" customHeight="1">
      <c r="H18" s="1"/>
      <c r="I18" s="1"/>
    </row>
    <row r="19" spans="1:19" s="7" customFormat="1" ht="27" customHeight="1">
      <c r="E19" s="104"/>
      <c r="G19" s="8"/>
      <c r="H19" s="8"/>
      <c r="K19" s="9"/>
      <c r="L19" s="10"/>
    </row>
    <row r="20" spans="1:19" s="7" customFormat="1" ht="29.4" customHeight="1">
      <c r="A20" s="411" t="s">
        <v>98</v>
      </c>
      <c r="B20" s="411"/>
      <c r="C20" s="219" t="s">
        <v>13</v>
      </c>
      <c r="D20" s="219" t="s">
        <v>14</v>
      </c>
      <c r="E20" s="219" t="s">
        <v>15</v>
      </c>
      <c r="F20" s="409" t="s">
        <v>16</v>
      </c>
      <c r="G20" s="221" t="s">
        <v>187</v>
      </c>
      <c r="H20" s="221" t="s">
        <v>5</v>
      </c>
    </row>
    <row r="21" spans="1:19" s="7" customFormat="1" ht="29.4" customHeight="1">
      <c r="A21" s="411"/>
      <c r="B21" s="411"/>
      <c r="C21" s="219" t="s">
        <v>7</v>
      </c>
      <c r="D21" s="219" t="s">
        <v>7</v>
      </c>
      <c r="E21" s="219" t="s">
        <v>7</v>
      </c>
      <c r="F21" s="409"/>
      <c r="G21" s="221" t="s">
        <v>77</v>
      </c>
      <c r="H21" s="221" t="s">
        <v>17</v>
      </c>
    </row>
    <row r="22" spans="1:19" s="7" customFormat="1" ht="30.9" customHeight="1">
      <c r="A22" s="222" t="str">
        <f t="shared" ref="A22:F23" si="1">A13</f>
        <v>NYK FURANO</v>
      </c>
      <c r="B22" s="224">
        <f t="shared" si="1"/>
        <v>0</v>
      </c>
      <c r="C22" s="225">
        <f t="shared" si="1"/>
        <v>0</v>
      </c>
      <c r="D22" s="226" t="str">
        <f t="shared" si="1"/>
        <v>025W</v>
      </c>
      <c r="E22" s="226" t="str">
        <f t="shared" si="1"/>
        <v>VQFU0025W</v>
      </c>
      <c r="F22" s="227" t="str">
        <f t="shared" si="1"/>
        <v>ONE</v>
      </c>
      <c r="G22" s="223">
        <f>I13+38</f>
        <v>46001</v>
      </c>
      <c r="H22" s="223">
        <f>G22+8</f>
        <v>46009</v>
      </c>
    </row>
    <row r="23" spans="1:19" s="7" customFormat="1" ht="30.9" customHeight="1">
      <c r="A23" s="222" t="str">
        <f t="shared" si="1"/>
        <v>ZIM FALCON</v>
      </c>
      <c r="B23" s="224">
        <f t="shared" si="1"/>
        <v>0</v>
      </c>
      <c r="C23" s="225">
        <f t="shared" si="1"/>
        <v>0</v>
      </c>
      <c r="D23" s="226" t="str">
        <f t="shared" si="1"/>
        <v>13W</v>
      </c>
      <c r="E23" s="226" t="str">
        <f t="shared" si="1"/>
        <v>VZFL0013W</v>
      </c>
      <c r="F23" s="227" t="str">
        <f t="shared" si="1"/>
        <v>GSL</v>
      </c>
      <c r="G23" s="223">
        <f t="shared" ref="G23:H26" si="2">G22+7</f>
        <v>46008</v>
      </c>
      <c r="H23" s="223">
        <f t="shared" si="2"/>
        <v>46016</v>
      </c>
    </row>
    <row r="24" spans="1:19" s="7" customFormat="1" ht="30.9" customHeight="1">
      <c r="A24" s="222" t="str">
        <f>A15</f>
        <v>COSCO SURABAYA</v>
      </c>
      <c r="B24" s="224">
        <f t="shared" ref="B24:F26" si="3">B15</f>
        <v>0</v>
      </c>
      <c r="C24" s="225">
        <f t="shared" si="3"/>
        <v>0</v>
      </c>
      <c r="D24" s="226" t="str">
        <f t="shared" si="3"/>
        <v>123W</v>
      </c>
      <c r="E24" s="226" t="str">
        <f t="shared" si="3"/>
        <v>VQ8C0123W</v>
      </c>
      <c r="F24" s="227" t="str">
        <f t="shared" si="3"/>
        <v>COS</v>
      </c>
      <c r="G24" s="223">
        <f t="shared" si="2"/>
        <v>46015</v>
      </c>
      <c r="H24" s="223">
        <f t="shared" si="2"/>
        <v>46023</v>
      </c>
    </row>
    <row r="25" spans="1:19" s="7" customFormat="1" ht="30.9" customHeight="1">
      <c r="A25" s="222" t="str">
        <f>A16</f>
        <v>BEAR MOUNTAIN BRIDGE</v>
      </c>
      <c r="B25" s="224">
        <f t="shared" si="3"/>
        <v>0</v>
      </c>
      <c r="C25" s="225"/>
      <c r="D25" s="226" t="str">
        <f t="shared" si="3"/>
        <v>130W</v>
      </c>
      <c r="E25" s="226" t="str">
        <f t="shared" si="3"/>
        <v>VBMB0130W</v>
      </c>
      <c r="F25" s="227" t="str">
        <f t="shared" si="3"/>
        <v>ONE</v>
      </c>
      <c r="G25" s="223">
        <f t="shared" si="2"/>
        <v>46022</v>
      </c>
      <c r="H25" s="223">
        <f t="shared" si="2"/>
        <v>46030</v>
      </c>
    </row>
    <row r="26" spans="1:19" s="7" customFormat="1" ht="30.9" customHeight="1">
      <c r="A26" s="222" t="str">
        <f>A17</f>
        <v>ORCA I</v>
      </c>
      <c r="B26" s="224">
        <f t="shared" si="3"/>
        <v>0</v>
      </c>
      <c r="C26" s="225"/>
      <c r="D26" s="226" t="str">
        <f t="shared" si="3"/>
        <v>002W</v>
      </c>
      <c r="E26" s="226" t="str">
        <f t="shared" si="3"/>
        <v>VORC0002W</v>
      </c>
      <c r="F26" s="227" t="str">
        <f t="shared" si="3"/>
        <v>OOL</v>
      </c>
      <c r="G26" s="223">
        <f t="shared" si="2"/>
        <v>46029</v>
      </c>
      <c r="H26" s="223">
        <f t="shared" si="2"/>
        <v>46037</v>
      </c>
    </row>
    <row r="27" spans="1:19" s="16" customFormat="1" ht="30.9" customHeight="1">
      <c r="A27" s="378" t="s">
        <v>209</v>
      </c>
      <c r="B27" s="12"/>
      <c r="C27" s="13"/>
      <c r="D27" s="13"/>
      <c r="E27" s="13"/>
      <c r="F27" s="13"/>
      <c r="G27" s="13"/>
      <c r="H27" s="14"/>
      <c r="I27" s="14"/>
      <c r="J27" s="14"/>
      <c r="K27" s="14"/>
      <c r="L27" s="14"/>
      <c r="M27" s="15"/>
      <c r="N27" s="15"/>
      <c r="O27" s="15"/>
      <c r="P27" s="15"/>
      <c r="Q27" s="15"/>
      <c r="R27" s="15"/>
      <c r="S27" s="15"/>
    </row>
    <row r="28" spans="1:19" s="7" customFormat="1" ht="24" customHeight="1">
      <c r="H28" s="8"/>
      <c r="I28" s="8"/>
      <c r="L28" s="9"/>
      <c r="M28" s="1"/>
      <c r="N28" s="1"/>
      <c r="O28" s="1"/>
      <c r="P28" s="1"/>
      <c r="Q28" s="1"/>
      <c r="R28" s="1"/>
      <c r="S28" s="1"/>
    </row>
    <row r="29" spans="1:19" ht="29.4" customHeight="1">
      <c r="A29" s="17"/>
      <c r="B29" s="17"/>
      <c r="I29" s="18"/>
    </row>
    <row r="30" spans="1:19" ht="34.200000000000003" customHeight="1"/>
    <row r="35" spans="1:6" ht="17.399999999999999">
      <c r="A35" s="222" t="s">
        <v>198</v>
      </c>
      <c r="B35" s="222"/>
      <c r="C35" s="222"/>
      <c r="D35" s="222" t="s">
        <v>210</v>
      </c>
      <c r="E35" s="357" t="s">
        <v>211</v>
      </c>
      <c r="F35" s="222" t="s">
        <v>201</v>
      </c>
    </row>
  </sheetData>
  <mergeCells count="6">
    <mergeCell ref="F20:F21"/>
    <mergeCell ref="A20:B21"/>
    <mergeCell ref="A9:L9"/>
    <mergeCell ref="F11:F12"/>
    <mergeCell ref="A11:B12"/>
    <mergeCell ref="H11:I11"/>
  </mergeCells>
  <phoneticPr fontId="3" type="noConversion"/>
  <printOptions horizontalCentered="1" verticalCentered="1"/>
  <pageMargins left="0.25" right="0.16" top="0.17" bottom="0.25" header="0.17" footer="0.21"/>
  <pageSetup paperSize="9"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EF30"/>
  <sheetViews>
    <sheetView showGridLines="0" showZeros="0" view="pageBreakPreview" topLeftCell="A9" zoomScale="85" zoomScaleNormal="100" zoomScaleSheetLayoutView="85" workbookViewId="0">
      <selection activeCell="G13" sqref="G13"/>
    </sheetView>
  </sheetViews>
  <sheetFormatPr defaultColWidth="9.109375" defaultRowHeight="13.2"/>
  <cols>
    <col min="1" max="1" width="33.33203125" style="64" customWidth="1"/>
    <col min="2" max="2" width="15.109375" style="64" customWidth="1"/>
    <col min="3" max="3" width="17.44140625" style="65" customWidth="1"/>
    <col min="4" max="4" width="30.44140625" style="65" customWidth="1"/>
    <col min="5" max="5" width="19.44140625" style="65" customWidth="1"/>
    <col min="6" max="6" width="15.109375" style="65" customWidth="1"/>
    <col min="7" max="7" width="19" style="64" customWidth="1"/>
    <col min="8" max="8" width="20.44140625" style="65" bestFit="1" customWidth="1"/>
    <col min="9" max="9" width="24.44140625" style="65" customWidth="1"/>
    <col min="10" max="10" width="19.88671875" style="64" bestFit="1" customWidth="1"/>
    <col min="11" max="11" width="17.88671875" style="64" customWidth="1"/>
    <col min="12" max="12" width="18" style="64" customWidth="1"/>
    <col min="13" max="13" width="22.44140625" style="64" customWidth="1"/>
    <col min="14" max="14" width="17" style="64" customWidth="1"/>
    <col min="15" max="15" width="17.109375" style="64" customWidth="1"/>
    <col min="16" max="16" width="18.44140625" style="64" customWidth="1"/>
    <col min="17" max="16384" width="9.109375" style="64"/>
  </cols>
  <sheetData>
    <row r="7" spans="1:136" ht="30" customHeight="1"/>
    <row r="8" spans="1:136" ht="12" customHeight="1">
      <c r="N8" s="66"/>
    </row>
    <row r="9" spans="1:136" ht="30" customHeight="1">
      <c r="A9" s="426" t="s">
        <v>212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64" t="s">
        <v>213</v>
      </c>
    </row>
    <row r="10" spans="1:136" ht="30" customHeight="1">
      <c r="A10" s="123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6" s="69" customFormat="1" ht="35.700000000000003" customHeight="1">
      <c r="A11" s="427" t="s">
        <v>214</v>
      </c>
      <c r="B11" s="427"/>
      <c r="C11" s="230" t="s">
        <v>1</v>
      </c>
      <c r="D11" s="230" t="s">
        <v>2</v>
      </c>
      <c r="E11" s="230" t="s">
        <v>15</v>
      </c>
      <c r="F11" s="230" t="s">
        <v>16</v>
      </c>
      <c r="G11" s="238" t="s">
        <v>5</v>
      </c>
      <c r="H11" s="428" t="s">
        <v>215</v>
      </c>
      <c r="I11" s="428"/>
      <c r="J11" s="232" t="s">
        <v>216</v>
      </c>
      <c r="K11" s="68"/>
      <c r="L11" s="68"/>
      <c r="M11" s="68"/>
    </row>
    <row r="12" spans="1:136" s="69" customFormat="1" ht="29.25" customHeight="1">
      <c r="A12" s="427"/>
      <c r="B12" s="427"/>
      <c r="C12" s="230" t="s">
        <v>7</v>
      </c>
      <c r="D12" s="230" t="s">
        <v>7</v>
      </c>
      <c r="E12" s="230" t="s">
        <v>7</v>
      </c>
      <c r="F12" s="230"/>
      <c r="G12" s="232" t="s">
        <v>17</v>
      </c>
      <c r="H12" s="232" t="s">
        <v>8</v>
      </c>
      <c r="I12" s="232" t="s">
        <v>9</v>
      </c>
      <c r="J12" s="232" t="s">
        <v>217</v>
      </c>
    </row>
    <row r="13" spans="1:136" s="71" customFormat="1" ht="30.9" customHeight="1">
      <c r="A13" s="379" t="s">
        <v>218</v>
      </c>
      <c r="B13" s="380"/>
      <c r="C13" s="381"/>
      <c r="D13" s="381" t="s">
        <v>219</v>
      </c>
      <c r="E13" s="382" t="s">
        <v>220</v>
      </c>
      <c r="F13" s="383" t="s">
        <v>197</v>
      </c>
      <c r="G13" s="237">
        <v>45958</v>
      </c>
      <c r="H13" s="237">
        <f>G13+2</f>
        <v>45960</v>
      </c>
      <c r="I13" s="237">
        <f>G13+3</f>
        <v>45961</v>
      </c>
      <c r="J13" s="237">
        <f>I13+2</f>
        <v>45963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</row>
    <row r="14" spans="1:136" s="71" customFormat="1" ht="30.9" customHeight="1">
      <c r="A14" s="322" t="s">
        <v>221</v>
      </c>
      <c r="B14" s="342"/>
      <c r="C14" s="381" t="s">
        <v>222</v>
      </c>
      <c r="D14" s="381" t="s">
        <v>223</v>
      </c>
      <c r="E14" s="356" t="s">
        <v>224</v>
      </c>
      <c r="F14" s="383" t="s">
        <v>60</v>
      </c>
      <c r="G14" s="237">
        <f>G13+7</f>
        <v>45965</v>
      </c>
      <c r="H14" s="237">
        <f t="shared" ref="H14:J17" si="0">H13+7</f>
        <v>45967</v>
      </c>
      <c r="I14" s="237">
        <f t="shared" si="0"/>
        <v>45968</v>
      </c>
      <c r="J14" s="237">
        <f t="shared" si="0"/>
        <v>45970</v>
      </c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</row>
    <row r="15" spans="1:136" s="72" customFormat="1" ht="30.75" customHeight="1">
      <c r="A15" s="379" t="s">
        <v>225</v>
      </c>
      <c r="B15" s="380"/>
      <c r="C15" s="381"/>
      <c r="D15" s="381" t="s">
        <v>226</v>
      </c>
      <c r="E15" s="382" t="s">
        <v>227</v>
      </c>
      <c r="F15" s="383" t="s">
        <v>193</v>
      </c>
      <c r="G15" s="237">
        <f>G14+7</f>
        <v>45972</v>
      </c>
      <c r="H15" s="237">
        <f t="shared" ref="H15:J16" si="1">H14+7</f>
        <v>45974</v>
      </c>
      <c r="I15" s="237">
        <f t="shared" si="1"/>
        <v>45975</v>
      </c>
      <c r="J15" s="237">
        <f t="shared" si="1"/>
        <v>45977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</row>
    <row r="16" spans="1:136" s="71" customFormat="1" ht="30.75" customHeight="1">
      <c r="A16" s="379" t="s">
        <v>228</v>
      </c>
      <c r="B16" s="380"/>
      <c r="C16" s="381"/>
      <c r="D16" s="381" t="s">
        <v>229</v>
      </c>
      <c r="E16" s="382" t="s">
        <v>230</v>
      </c>
      <c r="F16" s="383" t="s">
        <v>231</v>
      </c>
      <c r="G16" s="384">
        <f>G15+7</f>
        <v>45979</v>
      </c>
      <c r="H16" s="384">
        <f t="shared" si="1"/>
        <v>45981</v>
      </c>
      <c r="I16" s="384">
        <f t="shared" si="1"/>
        <v>45982</v>
      </c>
      <c r="J16" s="384">
        <f t="shared" si="1"/>
        <v>45984</v>
      </c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</row>
    <row r="17" spans="1:17" s="70" customFormat="1" ht="30.9" customHeight="1">
      <c r="A17" s="379" t="s">
        <v>232</v>
      </c>
      <c r="B17" s="380"/>
      <c r="C17" s="381" t="s">
        <v>233</v>
      </c>
      <c r="D17" s="381" t="s">
        <v>234</v>
      </c>
      <c r="E17" s="382" t="s">
        <v>235</v>
      </c>
      <c r="F17" s="383" t="s">
        <v>60</v>
      </c>
      <c r="G17" s="384">
        <f>G16+7</f>
        <v>45986</v>
      </c>
      <c r="H17" s="384">
        <f t="shared" si="0"/>
        <v>45988</v>
      </c>
      <c r="I17" s="384">
        <f t="shared" si="0"/>
        <v>45989</v>
      </c>
      <c r="J17" s="384">
        <f t="shared" si="0"/>
        <v>45991</v>
      </c>
      <c r="K17" s="66"/>
      <c r="L17" s="66"/>
      <c r="M17" s="66"/>
    </row>
    <row r="18" spans="1:17" ht="30.9" customHeight="1">
      <c r="A18" s="322"/>
      <c r="B18" s="342"/>
      <c r="C18" s="323"/>
      <c r="D18" s="323"/>
      <c r="E18" s="356"/>
      <c r="F18" s="218"/>
      <c r="G18" s="237"/>
      <c r="H18" s="237"/>
      <c r="I18" s="237"/>
      <c r="J18" s="237"/>
    </row>
    <row r="19" spans="1:17" s="70" customFormat="1" ht="27" customHeight="1">
      <c r="C19" s="73"/>
      <c r="D19" s="73"/>
      <c r="E19" s="73"/>
      <c r="F19" s="73"/>
      <c r="H19" s="73"/>
      <c r="J19" s="74"/>
      <c r="K19" s="74"/>
      <c r="L19" s="64"/>
    </row>
    <row r="20" spans="1:17" s="70" customFormat="1" ht="29.4" customHeight="1">
      <c r="A20" s="425" t="s">
        <v>0</v>
      </c>
      <c r="B20" s="425"/>
      <c r="C20" s="231" t="s">
        <v>1</v>
      </c>
      <c r="D20" s="230" t="s">
        <v>2</v>
      </c>
      <c r="E20" s="230" t="s">
        <v>15</v>
      </c>
      <c r="F20" s="425" t="s">
        <v>16</v>
      </c>
      <c r="G20" s="232" t="s">
        <v>74</v>
      </c>
      <c r="H20" s="275" t="s">
        <v>236</v>
      </c>
      <c r="I20" s="232" t="s">
        <v>237</v>
      </c>
      <c r="J20" s="232"/>
      <c r="K20" s="232"/>
      <c r="L20" s="232"/>
    </row>
    <row r="21" spans="1:17" s="70" customFormat="1" ht="29.4" customHeight="1">
      <c r="A21" s="425"/>
      <c r="B21" s="425"/>
      <c r="C21" s="231" t="s">
        <v>11</v>
      </c>
      <c r="D21" s="230" t="s">
        <v>11</v>
      </c>
      <c r="E21" s="230" t="s">
        <v>7</v>
      </c>
      <c r="F21" s="425"/>
      <c r="G21" s="232" t="s">
        <v>77</v>
      </c>
      <c r="H21" s="278" t="s">
        <v>238</v>
      </c>
      <c r="I21" s="233" t="s">
        <v>239</v>
      </c>
      <c r="J21" s="232"/>
      <c r="K21" s="232"/>
      <c r="L21" s="232"/>
    </row>
    <row r="22" spans="1:17" s="70" customFormat="1" ht="30.9" customHeight="1">
      <c r="A22" s="234" t="str">
        <f t="shared" ref="A22:F22" si="2">A13</f>
        <v>CALANDRA</v>
      </c>
      <c r="B22" s="235">
        <f t="shared" si="2"/>
        <v>0</v>
      </c>
      <c r="C22" s="236">
        <f t="shared" si="2"/>
        <v>0</v>
      </c>
      <c r="D22" s="236" t="str">
        <f t="shared" si="2"/>
        <v>543W</v>
      </c>
      <c r="E22" s="236" t="str">
        <f t="shared" si="2"/>
        <v>VCLR0543W</v>
      </c>
      <c r="F22" s="236" t="str">
        <f t="shared" si="2"/>
        <v>GSL</v>
      </c>
      <c r="G22" s="237">
        <f>I13+7</f>
        <v>45968</v>
      </c>
      <c r="H22" s="237">
        <f>G22+1</f>
        <v>45969</v>
      </c>
      <c r="I22" s="237">
        <f>I13+20</f>
        <v>45981</v>
      </c>
      <c r="J22" s="237"/>
      <c r="K22" s="237"/>
      <c r="L22" s="237"/>
    </row>
    <row r="23" spans="1:17" s="70" customFormat="1" ht="30.9" customHeight="1">
      <c r="A23" s="234" t="str">
        <f t="shared" ref="A23:D24" si="3">A14</f>
        <v>KOTA SEJARAH</v>
      </c>
      <c r="B23" s="235">
        <f t="shared" si="3"/>
        <v>0</v>
      </c>
      <c r="C23" s="236" t="str">
        <f t="shared" si="3"/>
        <v>536E</v>
      </c>
      <c r="D23" s="236" t="str">
        <f t="shared" si="3"/>
        <v>544W</v>
      </c>
      <c r="E23" s="236" t="str">
        <f t="shared" ref="E23" si="4">E14</f>
        <v>KSJH0544W</v>
      </c>
      <c r="F23" s="236" t="str">
        <f>F14</f>
        <v>PIL</v>
      </c>
      <c r="G23" s="237">
        <f t="shared" ref="G23:I26" si="5">G22+7</f>
        <v>45975</v>
      </c>
      <c r="H23" s="237">
        <f t="shared" si="5"/>
        <v>45976</v>
      </c>
      <c r="I23" s="237">
        <f t="shared" si="5"/>
        <v>45988</v>
      </c>
      <c r="J23" s="237"/>
      <c r="K23" s="237"/>
      <c r="L23" s="237"/>
    </row>
    <row r="24" spans="1:17" s="70" customFormat="1" ht="30.9" customHeight="1">
      <c r="A24" s="234" t="str">
        <f t="shared" si="3"/>
        <v>ONE ATLAS</v>
      </c>
      <c r="B24" s="235">
        <f t="shared" si="3"/>
        <v>0</v>
      </c>
      <c r="C24" s="236">
        <f t="shared" si="3"/>
        <v>0</v>
      </c>
      <c r="D24" s="236" t="str">
        <f t="shared" si="3"/>
        <v>545W</v>
      </c>
      <c r="E24" s="236" t="str">
        <f>E15</f>
        <v>VTST0545W</v>
      </c>
      <c r="F24" s="236" t="str">
        <f>F15</f>
        <v>ONE</v>
      </c>
      <c r="G24" s="237">
        <f>G23+7</f>
        <v>45982</v>
      </c>
      <c r="H24" s="237">
        <f t="shared" ref="H24:I24" si="6">H23+7</f>
        <v>45983</v>
      </c>
      <c r="I24" s="237">
        <f t="shared" si="6"/>
        <v>45995</v>
      </c>
      <c r="J24" s="237"/>
      <c r="K24" s="237"/>
      <c r="L24" s="237"/>
    </row>
    <row r="25" spans="1:17" s="70" customFormat="1" ht="30.9" customHeight="1">
      <c r="A25" s="234" t="str">
        <f t="shared" ref="A25:D25" si="7">A16</f>
        <v>SALERNO EXPRESS</v>
      </c>
      <c r="B25" s="235">
        <f t="shared" si="7"/>
        <v>0</v>
      </c>
      <c r="C25" s="236">
        <f t="shared" si="7"/>
        <v>0</v>
      </c>
      <c r="D25" s="236" t="str">
        <f t="shared" si="7"/>
        <v>546W</v>
      </c>
      <c r="E25" s="236" t="str">
        <f>E16</f>
        <v>RLUM0546W</v>
      </c>
      <c r="F25" s="236" t="str">
        <f>F16</f>
        <v>HLC</v>
      </c>
      <c r="G25" s="237">
        <f>G24+7</f>
        <v>45989</v>
      </c>
      <c r="H25" s="237">
        <f>H24+7</f>
        <v>45990</v>
      </c>
      <c r="I25" s="237">
        <f>I24+7</f>
        <v>46002</v>
      </c>
      <c r="J25" s="237"/>
      <c r="K25" s="237"/>
      <c r="L25" s="237"/>
    </row>
    <row r="26" spans="1:17" s="70" customFormat="1" ht="30.9" customHeight="1">
      <c r="A26" s="234" t="str">
        <f t="shared" ref="A26:D26" si="8">A17</f>
        <v>KOTA SEGAR</v>
      </c>
      <c r="B26" s="235">
        <f t="shared" si="8"/>
        <v>0</v>
      </c>
      <c r="C26" s="236" t="str">
        <f t="shared" si="8"/>
        <v>539E</v>
      </c>
      <c r="D26" s="236" t="str">
        <f t="shared" si="8"/>
        <v>547W</v>
      </c>
      <c r="E26" s="236" t="s">
        <v>240</v>
      </c>
      <c r="F26" s="236" t="str">
        <f>F17</f>
        <v>PIL</v>
      </c>
      <c r="G26" s="237">
        <f t="shared" si="5"/>
        <v>45996</v>
      </c>
      <c r="H26" s="237">
        <f t="shared" si="5"/>
        <v>45997</v>
      </c>
      <c r="I26" s="237">
        <f t="shared" si="5"/>
        <v>46009</v>
      </c>
      <c r="J26" s="389"/>
      <c r="K26" s="389"/>
      <c r="L26" s="389"/>
    </row>
    <row r="27" spans="1:17" s="76" customFormat="1" ht="30.9" customHeight="1">
      <c r="A27" s="391" t="s">
        <v>241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75"/>
      <c r="N27" s="75"/>
      <c r="O27" s="75"/>
      <c r="P27" s="75"/>
      <c r="Q27" s="75"/>
    </row>
    <row r="28" spans="1:17" s="70" customFormat="1" ht="24" customHeight="1">
      <c r="C28" s="73"/>
      <c r="D28" s="73"/>
      <c r="E28" s="73"/>
      <c r="F28" s="73"/>
      <c r="H28" s="73"/>
      <c r="I28" s="73"/>
      <c r="L28" s="64"/>
      <c r="M28" s="64"/>
      <c r="N28" s="64"/>
      <c r="O28" s="64"/>
      <c r="P28" s="64"/>
      <c r="Q28" s="64"/>
    </row>
    <row r="29" spans="1:17" ht="29.4" customHeight="1">
      <c r="A29" s="77"/>
      <c r="B29" s="77"/>
      <c r="C29" s="125"/>
      <c r="I29" s="78"/>
    </row>
    <row r="30" spans="1:17" ht="34.200000000000003" customHeight="1">
      <c r="A30" s="124"/>
      <c r="B30" s="79"/>
      <c r="C30" s="126"/>
    </row>
  </sheetData>
  <mergeCells count="5">
    <mergeCell ref="F20:F21"/>
    <mergeCell ref="A20:B21"/>
    <mergeCell ref="A9:K9"/>
    <mergeCell ref="A11:B12"/>
    <mergeCell ref="H11:I11"/>
  </mergeCells>
  <phoneticPr fontId="3" type="noConversion"/>
  <conditionalFormatting sqref="H21">
    <cfRule type="cellIs" dxfId="535" priority="9" stopIfTrue="1" operator="lessThan">
      <formula>#REF!</formula>
    </cfRule>
    <cfRule type="cellIs" dxfId="534" priority="10" stopIfTrue="1" operator="equal">
      <formula>#REF!</formula>
    </cfRule>
  </conditionalFormatting>
  <conditionalFormatting sqref="I21">
    <cfRule type="cellIs" dxfId="533" priority="1" stopIfTrue="1" operator="lessThan">
      <formula>#REF!</formula>
    </cfRule>
    <cfRule type="cellIs" dxfId="532" priority="2" stopIfTrue="1" operator="equal">
      <formula>#REF!</formula>
    </cfRule>
  </conditionalFormatting>
  <printOptions horizontalCentered="1" verticalCentered="1"/>
  <pageMargins left="0.25" right="0.16" top="0.17" bottom="0.25" header="0.17" footer="0.21"/>
  <pageSetup paperSize="9"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7"/>
  <sheetViews>
    <sheetView zoomScale="75" zoomScaleNormal="75" workbookViewId="0">
      <selection activeCell="G13" sqref="G13"/>
    </sheetView>
  </sheetViews>
  <sheetFormatPr defaultRowHeight="13.2"/>
  <cols>
    <col min="1" max="1" width="50.44140625" customWidth="1"/>
    <col min="2" max="2" width="19" customWidth="1"/>
    <col min="3" max="3" width="16.88671875" customWidth="1"/>
    <col min="4" max="4" width="24.44140625" customWidth="1"/>
    <col min="5" max="5" width="30.44140625" customWidth="1"/>
    <col min="6" max="6" width="17.109375" customWidth="1"/>
    <col min="7" max="7" width="41.5546875" customWidth="1"/>
    <col min="8" max="8" width="36.6640625" customWidth="1"/>
    <col min="9" max="9" width="33.6640625" customWidth="1"/>
    <col min="10" max="10" width="20.44140625" bestFit="1" customWidth="1"/>
    <col min="11" max="11" width="32" customWidth="1"/>
    <col min="12" max="12" width="29.109375" bestFit="1" customWidth="1"/>
    <col min="13" max="13" width="28.5546875" customWidth="1"/>
    <col min="14" max="14" width="10.88671875" customWidth="1"/>
  </cols>
  <sheetData>
    <row r="1" spans="1:13">
      <c r="A1" s="41"/>
      <c r="B1" s="41"/>
      <c r="C1" s="41"/>
      <c r="D1" s="41"/>
      <c r="E1" s="41"/>
      <c r="F1" s="41"/>
      <c r="G1" s="41"/>
      <c r="H1" s="42"/>
      <c r="I1" s="42"/>
      <c r="J1" s="42"/>
      <c r="K1" s="42"/>
      <c r="L1" s="41"/>
    </row>
    <row r="2" spans="1:13">
      <c r="A2" s="41"/>
      <c r="B2" s="41"/>
      <c r="C2" s="41"/>
      <c r="D2" s="41"/>
      <c r="E2" s="41"/>
      <c r="F2" s="41"/>
      <c r="G2" s="41"/>
      <c r="H2" s="42"/>
      <c r="I2" s="42"/>
      <c r="J2" s="42"/>
      <c r="K2" s="42"/>
      <c r="L2" s="41"/>
    </row>
    <row r="3" spans="1:13">
      <c r="A3" s="41"/>
      <c r="B3" s="41"/>
      <c r="C3" s="41"/>
      <c r="D3" s="41"/>
      <c r="E3" s="41"/>
      <c r="F3" s="41"/>
      <c r="G3" s="41"/>
      <c r="H3" s="42"/>
      <c r="I3" s="42"/>
      <c r="J3" s="42"/>
      <c r="K3" s="42"/>
      <c r="L3" s="41"/>
    </row>
    <row r="4" spans="1:13">
      <c r="A4" s="41"/>
      <c r="B4" s="41"/>
      <c r="C4" s="41"/>
      <c r="D4" s="41"/>
      <c r="E4" s="41"/>
      <c r="F4" s="41"/>
      <c r="G4" s="41"/>
      <c r="H4" s="42"/>
      <c r="I4" s="42"/>
      <c r="J4" s="42"/>
      <c r="K4" s="42"/>
      <c r="L4" s="41"/>
    </row>
    <row r="5" spans="1:13">
      <c r="A5" s="41"/>
      <c r="B5" s="41"/>
      <c r="C5" s="41"/>
      <c r="D5" s="41"/>
      <c r="E5" s="41"/>
      <c r="F5" s="41"/>
      <c r="G5" s="41"/>
      <c r="H5" s="42"/>
      <c r="I5" s="42"/>
      <c r="J5" s="42"/>
      <c r="K5" s="42"/>
      <c r="L5" s="41"/>
    </row>
    <row r="6" spans="1:13">
      <c r="A6" s="41"/>
      <c r="B6" s="41"/>
      <c r="C6" s="41"/>
      <c r="D6" s="41"/>
      <c r="E6" s="41"/>
      <c r="F6" s="41"/>
      <c r="G6" s="41"/>
      <c r="H6" s="42"/>
      <c r="I6" s="42"/>
      <c r="J6" s="42"/>
      <c r="K6" s="42"/>
      <c r="L6" s="41"/>
    </row>
    <row r="7" spans="1:13">
      <c r="A7" s="41"/>
      <c r="B7" s="41"/>
      <c r="C7" s="41"/>
      <c r="D7" s="41"/>
      <c r="E7" s="41"/>
      <c r="F7" s="41"/>
      <c r="G7" s="41"/>
      <c r="H7" s="42"/>
      <c r="I7" s="42"/>
      <c r="J7" s="42"/>
      <c r="K7" s="42"/>
      <c r="L7" s="41"/>
    </row>
    <row r="8" spans="1:13">
      <c r="A8" s="41"/>
      <c r="B8" s="41"/>
      <c r="C8" s="41"/>
      <c r="D8" s="41"/>
      <c r="E8" s="41"/>
      <c r="F8" s="41"/>
      <c r="G8" s="41"/>
      <c r="H8" s="42"/>
      <c r="I8" s="42"/>
      <c r="J8" s="42"/>
      <c r="K8" s="42"/>
      <c r="L8" s="41"/>
    </row>
    <row r="9" spans="1:13" ht="32.4">
      <c r="A9" s="431" t="s">
        <v>242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</row>
    <row r="10" spans="1:13" ht="32.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3" ht="27" customHeight="1">
      <c r="A11" s="429" t="s">
        <v>12</v>
      </c>
      <c r="B11" s="429"/>
      <c r="C11" s="268" t="s">
        <v>243</v>
      </c>
      <c r="D11" s="268" t="s">
        <v>244</v>
      </c>
      <c r="E11" s="268" t="s">
        <v>15</v>
      </c>
      <c r="F11" s="430" t="s">
        <v>16</v>
      </c>
      <c r="G11" s="432" t="s">
        <v>245</v>
      </c>
      <c r="H11" s="432"/>
      <c r="I11" s="269" t="s">
        <v>33</v>
      </c>
      <c r="J11" s="270" t="s">
        <v>34</v>
      </c>
      <c r="K11" s="270" t="s">
        <v>35</v>
      </c>
      <c r="L11" s="271" t="s">
        <v>36</v>
      </c>
      <c r="M11" s="271" t="s">
        <v>37</v>
      </c>
    </row>
    <row r="12" spans="1:13" ht="29.1" customHeight="1">
      <c r="A12" s="429"/>
      <c r="B12" s="429"/>
      <c r="C12" s="268" t="s">
        <v>7</v>
      </c>
      <c r="D12" s="268" t="s">
        <v>7</v>
      </c>
      <c r="E12" s="268" t="s">
        <v>7</v>
      </c>
      <c r="F12" s="430"/>
      <c r="G12" s="269" t="s">
        <v>8</v>
      </c>
      <c r="H12" s="269" t="s">
        <v>9</v>
      </c>
      <c r="I12" s="269" t="s">
        <v>246</v>
      </c>
      <c r="J12" s="269" t="s">
        <v>247</v>
      </c>
      <c r="K12" s="272" t="s">
        <v>248</v>
      </c>
      <c r="L12" s="272" t="s">
        <v>249</v>
      </c>
      <c r="M12" s="272" t="s">
        <v>250</v>
      </c>
    </row>
    <row r="13" spans="1:13" ht="30.9" customHeight="1" thickBot="1">
      <c r="A13" s="327" t="s">
        <v>251</v>
      </c>
      <c r="B13" s="174" t="s">
        <v>252</v>
      </c>
      <c r="C13" s="330" t="s">
        <v>253</v>
      </c>
      <c r="D13" s="331" t="s">
        <v>254</v>
      </c>
      <c r="E13" s="388" t="s">
        <v>255</v>
      </c>
      <c r="F13" s="329" t="s">
        <v>60</v>
      </c>
      <c r="G13" s="173">
        <v>45959</v>
      </c>
      <c r="H13" s="173">
        <f t="shared" ref="H13" si="0">G13+1</f>
        <v>45960</v>
      </c>
      <c r="I13" s="173">
        <f>H13+2</f>
        <v>45962</v>
      </c>
      <c r="J13" s="173">
        <f>G13+5</f>
        <v>45964</v>
      </c>
      <c r="K13" s="173">
        <f>J13+3</f>
        <v>45967</v>
      </c>
      <c r="L13" s="173">
        <f>K13+15</f>
        <v>45982</v>
      </c>
      <c r="M13" s="173">
        <f>L13+5</f>
        <v>45987</v>
      </c>
    </row>
    <row r="14" spans="1:13" ht="30.9" customHeight="1" thickBot="1">
      <c r="A14" s="327" t="s">
        <v>256</v>
      </c>
      <c r="B14" s="174"/>
      <c r="C14" s="330"/>
      <c r="D14" s="331" t="s">
        <v>257</v>
      </c>
      <c r="E14" s="388" t="s">
        <v>258</v>
      </c>
      <c r="F14" s="329" t="s">
        <v>259</v>
      </c>
      <c r="G14" s="173">
        <f t="shared" ref="G14:J15" si="1">G13+7</f>
        <v>45966</v>
      </c>
      <c r="H14" s="173">
        <f t="shared" si="1"/>
        <v>45967</v>
      </c>
      <c r="I14" s="173">
        <f t="shared" si="1"/>
        <v>45969</v>
      </c>
      <c r="J14" s="173">
        <f t="shared" si="1"/>
        <v>45971</v>
      </c>
      <c r="K14" s="173">
        <f>+K13+7</f>
        <v>45974</v>
      </c>
      <c r="L14" s="173">
        <f>L13+7</f>
        <v>45989</v>
      </c>
      <c r="M14" s="173">
        <f>M13+7</f>
        <v>45994</v>
      </c>
    </row>
    <row r="15" spans="1:13" ht="30.9" customHeight="1" thickBot="1">
      <c r="A15" s="327" t="s">
        <v>260</v>
      </c>
      <c r="B15" s="174"/>
      <c r="C15" s="330"/>
      <c r="D15" s="331"/>
      <c r="E15" s="388"/>
      <c r="F15" s="329" t="s">
        <v>60</v>
      </c>
      <c r="G15" s="173">
        <f t="shared" si="1"/>
        <v>45973</v>
      </c>
      <c r="H15" s="173">
        <f t="shared" si="1"/>
        <v>45974</v>
      </c>
      <c r="I15" s="173">
        <f t="shared" si="1"/>
        <v>45976</v>
      </c>
      <c r="J15" s="173">
        <f t="shared" si="1"/>
        <v>45978</v>
      </c>
      <c r="K15" s="173">
        <f>K14+7</f>
        <v>45981</v>
      </c>
      <c r="L15" s="173">
        <f>L14+7</f>
        <v>45996</v>
      </c>
      <c r="M15" s="173">
        <f>M14+7</f>
        <v>46001</v>
      </c>
    </row>
    <row r="16" spans="1:13" ht="30.9" customHeight="1" thickBot="1">
      <c r="A16" s="327" t="s">
        <v>261</v>
      </c>
      <c r="B16" s="174"/>
      <c r="C16" s="330"/>
      <c r="D16" s="331" t="s">
        <v>262</v>
      </c>
      <c r="E16" s="388" t="s">
        <v>263</v>
      </c>
      <c r="F16" s="329" t="s">
        <v>264</v>
      </c>
      <c r="G16" s="173">
        <f t="shared" ref="G16:L17" si="2">G15+7</f>
        <v>45980</v>
      </c>
      <c r="H16" s="173">
        <f t="shared" si="2"/>
        <v>45981</v>
      </c>
      <c r="I16" s="173">
        <f>I15+7</f>
        <v>45983</v>
      </c>
      <c r="J16" s="173">
        <f t="shared" si="2"/>
        <v>45985</v>
      </c>
      <c r="K16" s="173">
        <f t="shared" si="2"/>
        <v>45988</v>
      </c>
      <c r="L16" s="173">
        <f t="shared" si="2"/>
        <v>46003</v>
      </c>
      <c r="M16" s="173">
        <f t="shared" ref="M16" si="3">M15+7</f>
        <v>46008</v>
      </c>
    </row>
    <row r="17" spans="1:13" ht="30.9" customHeight="1" thickBot="1">
      <c r="A17" s="327" t="s">
        <v>265</v>
      </c>
      <c r="B17" s="174"/>
      <c r="C17" s="330"/>
      <c r="D17" s="331" t="s">
        <v>266</v>
      </c>
      <c r="E17" s="388" t="s">
        <v>267</v>
      </c>
      <c r="F17" s="329" t="s">
        <v>264</v>
      </c>
      <c r="G17" s="173">
        <f t="shared" si="2"/>
        <v>45987</v>
      </c>
      <c r="H17" s="173">
        <f>H16+7</f>
        <v>45988</v>
      </c>
      <c r="I17" s="173">
        <f>I16+7</f>
        <v>45990</v>
      </c>
      <c r="J17" s="173">
        <f>J16+7</f>
        <v>45992</v>
      </c>
      <c r="K17" s="173">
        <f>K16+7</f>
        <v>45995</v>
      </c>
      <c r="L17" s="173">
        <f t="shared" si="2"/>
        <v>46010</v>
      </c>
      <c r="M17" s="173">
        <f t="shared" ref="M17" si="4">M16+7</f>
        <v>46015</v>
      </c>
    </row>
    <row r="18" spans="1:13" ht="30.9" customHeight="1">
      <c r="A18" s="328"/>
      <c r="B18" s="174"/>
      <c r="C18" s="330"/>
      <c r="D18" s="330"/>
      <c r="E18" s="330"/>
      <c r="F18" s="329"/>
      <c r="G18" s="46"/>
      <c r="H18" s="46"/>
      <c r="I18" s="46"/>
      <c r="J18" s="46"/>
      <c r="K18" s="46"/>
    </row>
    <row r="19" spans="1:13" ht="28.2" customHeight="1">
      <c r="A19" s="45"/>
      <c r="B19" s="45"/>
      <c r="C19" s="45"/>
      <c r="D19" s="45"/>
      <c r="E19" s="45"/>
      <c r="F19" s="45"/>
      <c r="G19" s="47"/>
      <c r="H19" s="47"/>
      <c r="I19" s="45"/>
      <c r="J19" s="45"/>
      <c r="K19" s="45"/>
    </row>
    <row r="20" spans="1:13" ht="22.95" customHeight="1">
      <c r="A20" s="429" t="s">
        <v>268</v>
      </c>
      <c r="B20" s="429"/>
      <c r="C20" s="268" t="s">
        <v>243</v>
      </c>
      <c r="D20" s="268" t="s">
        <v>244</v>
      </c>
      <c r="E20" s="268" t="s">
        <v>15</v>
      </c>
      <c r="F20" s="430" t="s">
        <v>16</v>
      </c>
      <c r="G20" s="271" t="s">
        <v>31</v>
      </c>
      <c r="H20" s="270" t="s">
        <v>32</v>
      </c>
      <c r="I20" s="270" t="s">
        <v>38</v>
      </c>
      <c r="J20" s="270" t="s">
        <v>39</v>
      </c>
      <c r="K20" s="270" t="s">
        <v>40</v>
      </c>
    </row>
    <row r="21" spans="1:13" ht="34.5" customHeight="1" thickBot="1">
      <c r="A21" s="429"/>
      <c r="B21" s="429"/>
      <c r="C21" s="268" t="s">
        <v>7</v>
      </c>
      <c r="D21" s="268" t="s">
        <v>7</v>
      </c>
      <c r="E21" s="268" t="s">
        <v>7</v>
      </c>
      <c r="F21" s="430"/>
      <c r="G21" s="273" t="s">
        <v>269</v>
      </c>
      <c r="H21" s="273" t="s">
        <v>270</v>
      </c>
      <c r="I21" s="272" t="s">
        <v>271</v>
      </c>
      <c r="J21" s="273" t="s">
        <v>272</v>
      </c>
      <c r="K21" s="273" t="s">
        <v>273</v>
      </c>
    </row>
    <row r="22" spans="1:13" ht="25.2" thickBot="1">
      <c r="A22" s="327" t="str">
        <f>A13</f>
        <v>KOTA PELANGI</v>
      </c>
      <c r="B22" s="174"/>
      <c r="D22" s="330" t="str">
        <f t="shared" ref="D22:F26" si="5">D13</f>
        <v>046E</v>
      </c>
      <c r="E22" s="330" t="str">
        <f t="shared" si="5"/>
        <v>KPLG0046E</v>
      </c>
      <c r="F22" s="329" t="str">
        <f t="shared" si="5"/>
        <v>PIL</v>
      </c>
      <c r="G22" s="173">
        <f>M13+4</f>
        <v>45991</v>
      </c>
      <c r="H22" s="173">
        <f>G22+4</f>
        <v>45995</v>
      </c>
      <c r="I22" s="173">
        <f>H22+5</f>
        <v>46000</v>
      </c>
      <c r="J22" s="173">
        <f>I22+4</f>
        <v>46004</v>
      </c>
      <c r="K22" s="173">
        <f>J22+5</f>
        <v>46009</v>
      </c>
    </row>
    <row r="23" spans="1:13" ht="25.2" thickBot="1">
      <c r="A23" s="327" t="str">
        <f>A14</f>
        <v>WAN HAI 721</v>
      </c>
      <c r="B23" s="174"/>
      <c r="C23" s="330">
        <f>C14</f>
        <v>0</v>
      </c>
      <c r="D23" s="330" t="str">
        <f t="shared" si="5"/>
        <v>E024</v>
      </c>
      <c r="E23" s="330" t="str">
        <f t="shared" si="5"/>
        <v>VW710024E</v>
      </c>
      <c r="F23" s="329" t="str">
        <f t="shared" si="5"/>
        <v>WHL</v>
      </c>
      <c r="G23" s="173">
        <f>G22+7</f>
        <v>45998</v>
      </c>
      <c r="H23" s="173">
        <f t="shared" ref="H23:I23" si="6">H22+7</f>
        <v>46002</v>
      </c>
      <c r="I23" s="173">
        <f t="shared" si="6"/>
        <v>46007</v>
      </c>
      <c r="J23" s="173">
        <f>J22+7</f>
        <v>46011</v>
      </c>
      <c r="K23" s="173">
        <f>K22+7</f>
        <v>46016</v>
      </c>
    </row>
    <row r="24" spans="1:13" ht="25.2" thickBot="1">
      <c r="A24" s="327" t="str">
        <f>A15</f>
        <v>TBN</v>
      </c>
      <c r="B24" s="174"/>
      <c r="C24" s="330"/>
      <c r="D24" s="330">
        <f t="shared" si="5"/>
        <v>0</v>
      </c>
      <c r="E24" s="330">
        <f t="shared" si="5"/>
        <v>0</v>
      </c>
      <c r="F24" s="329" t="str">
        <f t="shared" si="5"/>
        <v>PIL</v>
      </c>
      <c r="G24" s="173">
        <f>G23+7</f>
        <v>46005</v>
      </c>
      <c r="H24" s="173">
        <f>H23+7</f>
        <v>46009</v>
      </c>
      <c r="I24" s="173">
        <f>I23+7</f>
        <v>46014</v>
      </c>
      <c r="J24" s="173">
        <f>J23+7</f>
        <v>46018</v>
      </c>
      <c r="K24" s="173">
        <f>K23+7</f>
        <v>46023</v>
      </c>
    </row>
    <row r="25" spans="1:13" ht="25.2" thickBot="1">
      <c r="A25" s="327" t="str">
        <f>A16</f>
        <v>YM SUCCESS</v>
      </c>
      <c r="B25" s="174"/>
      <c r="C25" s="217"/>
      <c r="D25" s="330" t="str">
        <f t="shared" si="5"/>
        <v>185E</v>
      </c>
      <c r="E25" s="330" t="str">
        <f t="shared" si="5"/>
        <v>VQYC0185E</v>
      </c>
      <c r="F25" s="338" t="str">
        <f t="shared" si="5"/>
        <v>YML</v>
      </c>
      <c r="G25" s="173">
        <f>G24+7</f>
        <v>46012</v>
      </c>
      <c r="H25" s="173">
        <f t="shared" ref="H25:K26" si="7">H24+7</f>
        <v>46016</v>
      </c>
      <c r="I25" s="173">
        <f t="shared" si="7"/>
        <v>46021</v>
      </c>
      <c r="J25" s="173">
        <f t="shared" si="7"/>
        <v>46025</v>
      </c>
      <c r="K25" s="173">
        <f t="shared" si="7"/>
        <v>46030</v>
      </c>
    </row>
    <row r="26" spans="1:13" ht="24.6">
      <c r="A26" s="327" t="str">
        <f>A17</f>
        <v>YM EXCELLENCE</v>
      </c>
      <c r="B26" s="174"/>
      <c r="C26" s="217">
        <f>C17</f>
        <v>0</v>
      </c>
      <c r="D26" s="330" t="str">
        <f t="shared" si="5"/>
        <v>152E</v>
      </c>
      <c r="E26" s="330" t="str">
        <f t="shared" si="5"/>
        <v>VYME0152E</v>
      </c>
      <c r="F26" s="329" t="str">
        <f t="shared" si="5"/>
        <v>YML</v>
      </c>
      <c r="G26" s="173">
        <f>G25+7</f>
        <v>46019</v>
      </c>
      <c r="H26" s="173">
        <f t="shared" si="7"/>
        <v>46023</v>
      </c>
      <c r="I26" s="173">
        <f t="shared" si="7"/>
        <v>46028</v>
      </c>
      <c r="J26" s="173">
        <f t="shared" si="7"/>
        <v>46032</v>
      </c>
      <c r="K26" s="173">
        <f t="shared" si="7"/>
        <v>46037</v>
      </c>
    </row>
    <row r="27" spans="1:13" ht="67.8">
      <c r="A27" s="377" t="s">
        <v>274</v>
      </c>
      <c r="B27" s="49"/>
      <c r="C27" s="49"/>
      <c r="D27" s="50"/>
      <c r="E27" s="50"/>
      <c r="F27" s="50"/>
      <c r="G27" s="50"/>
      <c r="H27" s="51"/>
      <c r="I27" s="51"/>
      <c r="J27" s="51"/>
      <c r="K27" s="51"/>
      <c r="L27" s="52"/>
    </row>
  </sheetData>
  <mergeCells count="6">
    <mergeCell ref="A20:B21"/>
    <mergeCell ref="F20:F21"/>
    <mergeCell ref="A9:L9"/>
    <mergeCell ref="A11:B12"/>
    <mergeCell ref="F11:F12"/>
    <mergeCell ref="G11:H11"/>
  </mergeCells>
  <phoneticPr fontId="117" type="noConversion"/>
  <conditionalFormatting sqref="A13:A17">
    <cfRule type="cellIs" dxfId="531" priority="1768" stopIfTrue="1" operator="equal">
      <formula>#REF!</formula>
    </cfRule>
    <cfRule type="cellIs" dxfId="530" priority="2092" stopIfTrue="1" operator="equal">
      <formula>#REF!</formula>
    </cfRule>
    <cfRule type="cellIs" dxfId="529" priority="2111" stopIfTrue="1" operator="lessThan">
      <formula>#REF!</formula>
    </cfRule>
    <cfRule type="cellIs" dxfId="528" priority="2110" stopIfTrue="1" operator="equal">
      <formula>#REF!</formula>
    </cfRule>
    <cfRule type="cellIs" dxfId="527" priority="2091" stopIfTrue="1" operator="lessThan">
      <formula>#REF!</formula>
    </cfRule>
    <cfRule type="cellIs" dxfId="526" priority="2090" stopIfTrue="1" operator="equal">
      <formula>#REF!</formula>
    </cfRule>
    <cfRule type="cellIs" dxfId="525" priority="2109" stopIfTrue="1" operator="lessThan">
      <formula>#REF!</formula>
    </cfRule>
    <cfRule type="cellIs" dxfId="524" priority="2108" stopIfTrue="1" operator="equal">
      <formula>#REF!</formula>
    </cfRule>
    <cfRule type="cellIs" dxfId="523" priority="2107" stopIfTrue="1" operator="lessThan">
      <formula>#REF!</formula>
    </cfRule>
    <cfRule type="cellIs" dxfId="522" priority="2106" stopIfTrue="1" operator="equal">
      <formula>#REF!</formula>
    </cfRule>
    <cfRule type="cellIs" dxfId="521" priority="2105" stopIfTrue="1" operator="lessThan">
      <formula>#REF!</formula>
    </cfRule>
    <cfRule type="cellIs" dxfId="520" priority="2102" stopIfTrue="1" operator="equal">
      <formula>#REF!</formula>
    </cfRule>
    <cfRule type="cellIs" dxfId="519" priority="2101" stopIfTrue="1" operator="lessThan">
      <formula>#REF!</formula>
    </cfRule>
    <cfRule type="cellIs" dxfId="518" priority="2100" stopIfTrue="1" operator="equal">
      <formula>#REF!</formula>
    </cfRule>
    <cfRule type="cellIs" dxfId="517" priority="2099" stopIfTrue="1" operator="lessThan">
      <formula>#REF!</formula>
    </cfRule>
    <cfRule type="cellIs" dxfId="516" priority="2098" stopIfTrue="1" operator="equal">
      <formula>#REF!</formula>
    </cfRule>
    <cfRule type="cellIs" dxfId="515" priority="2097" stopIfTrue="1" operator="lessThan">
      <formula>#REF!</formula>
    </cfRule>
    <cfRule type="cellIs" dxfId="514" priority="2089" stopIfTrue="1" operator="lessThan">
      <formula>#REF!</formula>
    </cfRule>
    <cfRule type="cellIs" dxfId="513" priority="2088" stopIfTrue="1" operator="equal">
      <formula>#REF!</formula>
    </cfRule>
    <cfRule type="cellIs" dxfId="512" priority="2087" stopIfTrue="1" operator="lessThan">
      <formula>#REF!</formula>
    </cfRule>
    <cfRule type="cellIs" dxfId="511" priority="2086" stopIfTrue="1" operator="equal">
      <formula>#REF!</formula>
    </cfRule>
    <cfRule type="cellIs" dxfId="510" priority="2085" stopIfTrue="1" operator="lessThan">
      <formula>#REF!</formula>
    </cfRule>
    <cfRule type="cellIs" dxfId="509" priority="2084" stopIfTrue="1" operator="equal">
      <formula>#REF!</formula>
    </cfRule>
    <cfRule type="cellIs" dxfId="508" priority="2266" stopIfTrue="1" operator="equal">
      <formula>#REF!</formula>
    </cfRule>
    <cfRule type="cellIs" dxfId="507" priority="2265" stopIfTrue="1" operator="lessThan">
      <formula>#REF!</formula>
    </cfRule>
    <cfRule type="cellIs" dxfId="506" priority="2264" stopIfTrue="1" operator="equal">
      <formula>#REF!</formula>
    </cfRule>
    <cfRule type="cellIs" dxfId="505" priority="2263" stopIfTrue="1" operator="lessThan">
      <formula>#REF!</formula>
    </cfRule>
    <cfRule type="cellIs" dxfId="504" priority="2262" stopIfTrue="1" operator="equal">
      <formula>#REF!</formula>
    </cfRule>
    <cfRule type="cellIs" dxfId="503" priority="2261" stopIfTrue="1" operator="lessThan">
      <formula>#REF!</formula>
    </cfRule>
    <cfRule type="cellIs" dxfId="502" priority="2260" stopIfTrue="1" operator="equal">
      <formula>#REF!</formula>
    </cfRule>
    <cfRule type="cellIs" dxfId="501" priority="2259" stopIfTrue="1" operator="lessThan">
      <formula>#REF!</formula>
    </cfRule>
    <cfRule type="cellIs" dxfId="500" priority="2258" stopIfTrue="1" operator="equal">
      <formula>#REF!</formula>
    </cfRule>
    <cfRule type="cellIs" dxfId="499" priority="2257" stopIfTrue="1" operator="lessThan">
      <formula>#REF!</formula>
    </cfRule>
    <cfRule type="cellIs" dxfId="498" priority="2256" stopIfTrue="1" operator="equal">
      <formula>#REF!</formula>
    </cfRule>
    <cfRule type="cellIs" dxfId="497" priority="2255" stopIfTrue="1" operator="lessThan">
      <formula>#REF!</formula>
    </cfRule>
    <cfRule type="cellIs" dxfId="496" priority="2095" stopIfTrue="1" operator="lessThan">
      <formula>#REF!</formula>
    </cfRule>
    <cfRule type="cellIs" dxfId="495" priority="2253" stopIfTrue="1" operator="lessThan">
      <formula>#REF!</formula>
    </cfRule>
    <cfRule type="cellIs" dxfId="494" priority="2252" stopIfTrue="1" operator="equal">
      <formula>#REF!</formula>
    </cfRule>
    <cfRule type="cellIs" dxfId="493" priority="2251" stopIfTrue="1" operator="lessThan">
      <formula>#REF!</formula>
    </cfRule>
    <cfRule type="cellIs" dxfId="492" priority="2083" stopIfTrue="1" operator="lessThan">
      <formula>#REF!</formula>
    </cfRule>
    <cfRule type="cellIs" dxfId="491" priority="2094" stopIfTrue="1" operator="equal">
      <formula>#REF!</formula>
    </cfRule>
    <cfRule type="cellIs" dxfId="490" priority="2232" stopIfTrue="1" operator="equal">
      <formula>#REF!</formula>
    </cfRule>
    <cfRule type="cellIs" dxfId="489" priority="2231" stopIfTrue="1" operator="lessThan">
      <formula>#REF!</formula>
    </cfRule>
    <cfRule type="cellIs" dxfId="488" priority="2228" stopIfTrue="1" operator="equal">
      <formula>#REF!</formula>
    </cfRule>
    <cfRule type="cellIs" dxfId="487" priority="1763" stopIfTrue="1" operator="lessThan">
      <formula>#REF!</formula>
    </cfRule>
    <cfRule type="cellIs" dxfId="486" priority="1764" stopIfTrue="1" operator="equal">
      <formula>#REF!</formula>
    </cfRule>
    <cfRule type="cellIs" dxfId="485" priority="1765" stopIfTrue="1" operator="lessThan">
      <formula>#REF!</formula>
    </cfRule>
    <cfRule type="cellIs" dxfId="484" priority="1766" stopIfTrue="1" operator="equal">
      <formula>#REF!</formula>
    </cfRule>
    <cfRule type="cellIs" dxfId="483" priority="1767" stopIfTrue="1" operator="lessThan">
      <formula>#REF!</formula>
    </cfRule>
    <cfRule type="cellIs" dxfId="482" priority="2254" stopIfTrue="1" operator="equal">
      <formula>#REF!</formula>
    </cfRule>
    <cfRule type="cellIs" dxfId="481" priority="1769" stopIfTrue="1" operator="lessThan">
      <formula>#REF!</formula>
    </cfRule>
    <cfRule type="cellIs" dxfId="480" priority="1770" stopIfTrue="1" operator="equal">
      <formula>#REF!</formula>
    </cfRule>
    <cfRule type="cellIs" dxfId="479" priority="1771" stopIfTrue="1" operator="lessThan">
      <formula>#REF!</formula>
    </cfRule>
    <cfRule type="cellIs" dxfId="478" priority="1772" stopIfTrue="1" operator="equal">
      <formula>#REF!</formula>
    </cfRule>
    <cfRule type="cellIs" dxfId="477" priority="1773" stopIfTrue="1" operator="lessThan">
      <formula>#REF!</formula>
    </cfRule>
    <cfRule type="cellIs" dxfId="476" priority="1774" stopIfTrue="1" operator="equal">
      <formula>#REF!</formula>
    </cfRule>
    <cfRule type="cellIs" dxfId="475" priority="1775" stopIfTrue="1" operator="lessThan">
      <formula>#REF!</formula>
    </cfRule>
    <cfRule type="cellIs" dxfId="474" priority="1776" stopIfTrue="1" operator="equal">
      <formula>#REF!</formula>
    </cfRule>
    <cfRule type="cellIs" dxfId="473" priority="1777" stopIfTrue="1" operator="lessThan">
      <formula>#REF!</formula>
    </cfRule>
    <cfRule type="cellIs" dxfId="472" priority="1778" stopIfTrue="1" operator="equal">
      <formula>#REF!</formula>
    </cfRule>
    <cfRule type="cellIs" dxfId="471" priority="1779" stopIfTrue="1" operator="lessThan">
      <formula>#REF!</formula>
    </cfRule>
    <cfRule type="cellIs" dxfId="470" priority="1780" stopIfTrue="1" operator="equal">
      <formula>#REF!</formula>
    </cfRule>
    <cfRule type="cellIs" dxfId="469" priority="2227" stopIfTrue="1" operator="lessThan">
      <formula>#REF!</formula>
    </cfRule>
    <cfRule type="cellIs" dxfId="468" priority="2226" stopIfTrue="1" operator="equal">
      <formula>#REF!</formula>
    </cfRule>
    <cfRule type="cellIs" dxfId="467" priority="1783" stopIfTrue="1" operator="lessThan">
      <formula>#REF!</formula>
    </cfRule>
    <cfRule type="cellIs" dxfId="466" priority="1784" stopIfTrue="1" operator="equal">
      <formula>#REF!</formula>
    </cfRule>
    <cfRule type="cellIs" dxfId="465" priority="1785" stopIfTrue="1" operator="lessThan">
      <formula>#REF!</formula>
    </cfRule>
    <cfRule type="cellIs" dxfId="464" priority="1786" stopIfTrue="1" operator="equal">
      <formula>#REF!</formula>
    </cfRule>
    <cfRule type="cellIs" dxfId="463" priority="1787" stopIfTrue="1" operator="lessThan">
      <formula>#REF!</formula>
    </cfRule>
    <cfRule type="cellIs" dxfId="462" priority="1788" stopIfTrue="1" operator="equal">
      <formula>#REF!</formula>
    </cfRule>
    <cfRule type="cellIs" dxfId="461" priority="1789" stopIfTrue="1" operator="lessThan">
      <formula>#REF!</formula>
    </cfRule>
    <cfRule type="cellIs" dxfId="460" priority="1790" stopIfTrue="1" operator="equal">
      <formula>#REF!</formula>
    </cfRule>
    <cfRule type="cellIs" dxfId="459" priority="1791" stopIfTrue="1" operator="lessThan">
      <formula>#REF!</formula>
    </cfRule>
    <cfRule type="cellIs" dxfId="458" priority="1792" stopIfTrue="1" operator="equal">
      <formula>#REF!</formula>
    </cfRule>
    <cfRule type="cellIs" dxfId="457" priority="1793" stopIfTrue="1" operator="lessThan">
      <formula>#REF!</formula>
    </cfRule>
    <cfRule type="cellIs" dxfId="456" priority="1794" stopIfTrue="1" operator="equal">
      <formula>#REF!</formula>
    </cfRule>
    <cfRule type="cellIs" dxfId="455" priority="1795" stopIfTrue="1" operator="lessThan">
      <formula>#REF!</formula>
    </cfRule>
    <cfRule type="cellIs" dxfId="454" priority="1796" stopIfTrue="1" operator="equal">
      <formula>#REF!</formula>
    </cfRule>
    <cfRule type="cellIs" dxfId="453" priority="2225" stopIfTrue="1" operator="lessThan">
      <formula>#REF!</formula>
    </cfRule>
    <cfRule type="cellIs" dxfId="452" priority="2224" stopIfTrue="1" operator="equal">
      <formula>#REF!</formula>
    </cfRule>
    <cfRule type="cellIs" dxfId="451" priority="2223" stopIfTrue="1" operator="lessThan">
      <formula>#REF!</formula>
    </cfRule>
    <cfRule type="cellIs" dxfId="450" priority="2222" stopIfTrue="1" operator="equal">
      <formula>#REF!</formula>
    </cfRule>
    <cfRule type="cellIs" dxfId="449" priority="2221" stopIfTrue="1" operator="lessThan">
      <formula>#REF!</formula>
    </cfRule>
    <cfRule type="cellIs" dxfId="448" priority="2220" stopIfTrue="1" operator="equal">
      <formula>#REF!</formula>
    </cfRule>
    <cfRule type="cellIs" dxfId="447" priority="2219" stopIfTrue="1" operator="lessThan">
      <formula>#REF!</formula>
    </cfRule>
    <cfRule type="cellIs" dxfId="446" priority="2218" stopIfTrue="1" operator="equal">
      <formula>#REF!</formula>
    </cfRule>
    <cfRule type="cellIs" dxfId="445" priority="2217" stopIfTrue="1" operator="lessThan">
      <formula>#REF!</formula>
    </cfRule>
    <cfRule type="cellIs" dxfId="444" priority="2216" stopIfTrue="1" operator="equal">
      <formula>#REF!</formula>
    </cfRule>
    <cfRule type="cellIs" dxfId="443" priority="2215" stopIfTrue="1" operator="lessThan">
      <formula>#REF!</formula>
    </cfRule>
    <cfRule type="cellIs" dxfId="442" priority="2214" stopIfTrue="1" operator="equal">
      <formula>#REF!</formula>
    </cfRule>
    <cfRule type="cellIs" dxfId="441" priority="2213" stopIfTrue="1" operator="lessThan">
      <formula>#REF!</formula>
    </cfRule>
    <cfRule type="cellIs" dxfId="440" priority="2093" stopIfTrue="1" operator="lessThan">
      <formula>#REF!</formula>
    </cfRule>
    <cfRule type="cellIs" dxfId="439" priority="2096" stopIfTrue="1" operator="equal">
      <formula>#REF!</formula>
    </cfRule>
    <cfRule type="cellIs" dxfId="438" priority="2120" stopIfTrue="1" operator="equal">
      <formula>#REF!</formula>
    </cfRule>
    <cfRule type="cellIs" dxfId="437" priority="2119" stopIfTrue="1" operator="lessThan">
      <formula>#REF!</formula>
    </cfRule>
    <cfRule type="cellIs" dxfId="436" priority="2118" stopIfTrue="1" operator="equal">
      <formula>#REF!</formula>
    </cfRule>
    <cfRule type="cellIs" dxfId="435" priority="2117" stopIfTrue="1" operator="lessThan">
      <formula>#REF!</formula>
    </cfRule>
    <cfRule type="cellIs" dxfId="434" priority="2116" stopIfTrue="1" operator="equal">
      <formula>#REF!</formula>
    </cfRule>
    <cfRule type="cellIs" dxfId="433" priority="2115" stopIfTrue="1" operator="lessThan">
      <formula>#REF!</formula>
    </cfRule>
    <cfRule type="cellIs" dxfId="432" priority="2114" stopIfTrue="1" operator="equal">
      <formula>#REF!</formula>
    </cfRule>
    <cfRule type="cellIs" dxfId="431" priority="2113" stopIfTrue="1" operator="lessThan">
      <formula>#REF!</formula>
    </cfRule>
    <cfRule type="cellIs" dxfId="430" priority="2112" stopIfTrue="1" operator="equal">
      <formula>#REF!</formula>
    </cfRule>
  </conditionalFormatting>
  <conditionalFormatting sqref="A13:A18">
    <cfRule type="cellIs" dxfId="429" priority="2715" stopIfTrue="1" operator="lessThan">
      <formula>#REF!</formula>
    </cfRule>
    <cfRule type="cellIs" dxfId="428" priority="2714" stopIfTrue="1" operator="equal">
      <formula>#REF!</formula>
    </cfRule>
    <cfRule type="cellIs" dxfId="427" priority="2713" stopIfTrue="1" operator="lessThan">
      <formula>#REF!</formula>
    </cfRule>
    <cfRule type="cellIs" dxfId="426" priority="2712" stopIfTrue="1" operator="equal">
      <formula>#REF!</formula>
    </cfRule>
    <cfRule type="cellIs" dxfId="425" priority="2711" stopIfTrue="1" operator="lessThan">
      <formula>#REF!</formula>
    </cfRule>
    <cfRule type="cellIs" dxfId="424" priority="2710" stopIfTrue="1" operator="equal">
      <formula>#REF!</formula>
    </cfRule>
    <cfRule type="cellIs" dxfId="423" priority="2709" stopIfTrue="1" operator="lessThan">
      <formula>#REF!</formula>
    </cfRule>
    <cfRule type="cellIs" dxfId="422" priority="2708" stopIfTrue="1" operator="equal">
      <formula>#REF!</formula>
    </cfRule>
    <cfRule type="cellIs" dxfId="421" priority="2707" stopIfTrue="1" operator="lessThan">
      <formula>#REF!</formula>
    </cfRule>
    <cfRule type="cellIs" dxfId="420" priority="2706" stopIfTrue="1" operator="equal">
      <formula>#REF!</formula>
    </cfRule>
    <cfRule type="cellIs" dxfId="419" priority="2705" stopIfTrue="1" operator="lessThan">
      <formula>#REF!</formula>
    </cfRule>
    <cfRule type="cellIs" dxfId="418" priority="2704" stopIfTrue="1" operator="equal">
      <formula>#REF!</formula>
    </cfRule>
    <cfRule type="cellIs" dxfId="417" priority="2703" stopIfTrue="1" operator="lessThan">
      <formula>#REF!</formula>
    </cfRule>
    <cfRule type="cellIs" dxfId="416" priority="2716" stopIfTrue="1" operator="equal">
      <formula>#REF!</formula>
    </cfRule>
    <cfRule type="cellIs" dxfId="415" priority="2717" stopIfTrue="1" operator="lessThan">
      <formula>#REF!</formula>
    </cfRule>
    <cfRule type="cellIs" dxfId="414" priority="2718" stopIfTrue="1" operator="equal">
      <formula>#REF!</formula>
    </cfRule>
    <cfRule type="cellIs" dxfId="413" priority="2749" stopIfTrue="1" operator="lessThan">
      <formula>#REF!</formula>
    </cfRule>
    <cfRule type="cellIs" dxfId="412" priority="2750" stopIfTrue="1" operator="equal">
      <formula>#REF!</formula>
    </cfRule>
    <cfRule type="cellIs" dxfId="411" priority="2793" stopIfTrue="1" operator="lessThan">
      <formula>#REF!</formula>
    </cfRule>
    <cfRule type="cellIs" dxfId="410" priority="2794" stopIfTrue="1" operator="equal">
      <formula>#REF!</formula>
    </cfRule>
    <cfRule type="cellIs" dxfId="409" priority="2795" stopIfTrue="1" operator="lessThan">
      <formula>#REF!</formula>
    </cfRule>
    <cfRule type="cellIs" dxfId="408" priority="2796" stopIfTrue="1" operator="equal">
      <formula>#REF!</formula>
    </cfRule>
    <cfRule type="cellIs" dxfId="407" priority="2797" stopIfTrue="1" operator="lessThan">
      <formula>#REF!</formula>
    </cfRule>
    <cfRule type="cellIs" dxfId="406" priority="2798" stopIfTrue="1" operator="equal">
      <formula>#REF!</formula>
    </cfRule>
    <cfRule type="cellIs" dxfId="405" priority="2799" stopIfTrue="1" operator="lessThan">
      <formula>#REF!</formula>
    </cfRule>
    <cfRule type="cellIs" dxfId="404" priority="2800" stopIfTrue="1" operator="equal">
      <formula>#REF!</formula>
    </cfRule>
    <cfRule type="cellIs" dxfId="403" priority="2801" stopIfTrue="1" operator="lessThan">
      <formula>#REF!</formula>
    </cfRule>
    <cfRule type="cellIs" dxfId="402" priority="2802" stopIfTrue="1" operator="equal">
      <formula>#REF!</formula>
    </cfRule>
    <cfRule type="cellIs" dxfId="401" priority="2803" stopIfTrue="1" operator="lessThan">
      <formula>#REF!</formula>
    </cfRule>
    <cfRule type="cellIs" dxfId="400" priority="2804" stopIfTrue="1" operator="equal">
      <formula>#REF!</formula>
    </cfRule>
    <cfRule type="cellIs" dxfId="399" priority="2807" stopIfTrue="1" operator="lessThan">
      <formula>#REF!</formula>
    </cfRule>
    <cfRule type="cellIs" dxfId="398" priority="2808" stopIfTrue="1" operator="equal">
      <formula>#REF!</formula>
    </cfRule>
    <cfRule type="cellIs" dxfId="397" priority="2809" stopIfTrue="1" operator="lessThan">
      <formula>#REF!</formula>
    </cfRule>
    <cfRule type="cellIs" dxfId="396" priority="2810" stopIfTrue="1" operator="equal">
      <formula>#REF!</formula>
    </cfRule>
  </conditionalFormatting>
  <conditionalFormatting sqref="A14:A15">
    <cfRule type="cellIs" dxfId="395" priority="1960" stopIfTrue="1" operator="equal">
      <formula>#REF!</formula>
    </cfRule>
    <cfRule type="cellIs" dxfId="394" priority="1961" stopIfTrue="1" operator="lessThan">
      <formula>#REF!</formula>
    </cfRule>
    <cfRule type="cellIs" dxfId="393" priority="1962" stopIfTrue="1" operator="equal">
      <formula>#REF!</formula>
    </cfRule>
    <cfRule type="cellIs" dxfId="392" priority="1963" stopIfTrue="1" operator="lessThan">
      <formula>#REF!</formula>
    </cfRule>
    <cfRule type="cellIs" dxfId="391" priority="1964" stopIfTrue="1" operator="equal">
      <formula>#REF!</formula>
    </cfRule>
    <cfRule type="cellIs" dxfId="390" priority="1965" stopIfTrue="1" operator="lessThan">
      <formula>#REF!</formula>
    </cfRule>
    <cfRule type="cellIs" dxfId="389" priority="1966" stopIfTrue="1" operator="equal">
      <formula>#REF!</formula>
    </cfRule>
    <cfRule type="cellIs" dxfId="388" priority="1967" stopIfTrue="1" operator="lessThan">
      <formula>#REF!</formula>
    </cfRule>
    <cfRule type="cellIs" dxfId="387" priority="1968" stopIfTrue="1" operator="equal">
      <formula>#REF!</formula>
    </cfRule>
    <cfRule type="cellIs" dxfId="386" priority="1969" stopIfTrue="1" operator="lessThan">
      <formula>#REF!</formula>
    </cfRule>
    <cfRule type="cellIs" dxfId="385" priority="1970" stopIfTrue="1" operator="equal">
      <formula>#REF!</formula>
    </cfRule>
    <cfRule type="cellIs" dxfId="384" priority="1971" stopIfTrue="1" operator="lessThan">
      <formula>#REF!</formula>
    </cfRule>
    <cfRule type="cellIs" dxfId="383" priority="1972" stopIfTrue="1" operator="equal">
      <formula>#REF!</formula>
    </cfRule>
    <cfRule type="cellIs" dxfId="382" priority="1938" stopIfTrue="1" operator="equal">
      <formula>#REF!</formula>
    </cfRule>
    <cfRule type="cellIs" dxfId="381" priority="1934" stopIfTrue="1" operator="equal">
      <formula>#REF!</formula>
    </cfRule>
    <cfRule type="cellIs" dxfId="380" priority="1919" stopIfTrue="1" operator="lessThan">
      <formula>#REF!</formula>
    </cfRule>
    <cfRule type="cellIs" dxfId="379" priority="1920" stopIfTrue="1" operator="equal">
      <formula>#REF!</formula>
    </cfRule>
    <cfRule type="cellIs" dxfId="378" priority="1921" stopIfTrue="1" operator="lessThan">
      <formula>#REF!</formula>
    </cfRule>
    <cfRule type="cellIs" dxfId="377" priority="1922" stopIfTrue="1" operator="equal">
      <formula>#REF!</formula>
    </cfRule>
    <cfRule type="cellIs" dxfId="376" priority="1923" stopIfTrue="1" operator="lessThan">
      <formula>#REF!</formula>
    </cfRule>
    <cfRule type="cellIs" dxfId="375" priority="1924" stopIfTrue="1" operator="equal">
      <formula>#REF!</formula>
    </cfRule>
    <cfRule type="cellIs" dxfId="374" priority="1925" stopIfTrue="1" operator="lessThan">
      <formula>#REF!</formula>
    </cfRule>
    <cfRule type="cellIs" dxfId="373" priority="1926" stopIfTrue="1" operator="equal">
      <formula>#REF!</formula>
    </cfRule>
    <cfRule type="cellIs" dxfId="372" priority="1927" stopIfTrue="1" operator="lessThan">
      <formula>#REF!</formula>
    </cfRule>
    <cfRule type="cellIs" dxfId="371" priority="1928" stopIfTrue="1" operator="equal">
      <formula>#REF!</formula>
    </cfRule>
    <cfRule type="cellIs" dxfId="370" priority="1929" stopIfTrue="1" operator="lessThan">
      <formula>#REF!</formula>
    </cfRule>
    <cfRule type="cellIs" dxfId="369" priority="1930" stopIfTrue="1" operator="equal">
      <formula>#REF!</formula>
    </cfRule>
    <cfRule type="cellIs" dxfId="368" priority="1931" stopIfTrue="1" operator="lessThan">
      <formula>#REF!</formula>
    </cfRule>
    <cfRule type="cellIs" dxfId="367" priority="1932" stopIfTrue="1" operator="equal">
      <formula>#REF!</formula>
    </cfRule>
    <cfRule type="cellIs" dxfId="366" priority="1933" stopIfTrue="1" operator="lessThan">
      <formula>#REF!</formula>
    </cfRule>
    <cfRule type="cellIs" dxfId="365" priority="1937" stopIfTrue="1" operator="lessThan">
      <formula>#REF!</formula>
    </cfRule>
    <cfRule type="cellIs" dxfId="364" priority="1957" stopIfTrue="1" operator="lessThan">
      <formula>#REF!</formula>
    </cfRule>
    <cfRule type="cellIs" dxfId="363" priority="1958" stopIfTrue="1" operator="equal">
      <formula>#REF!</formula>
    </cfRule>
    <cfRule type="cellIs" dxfId="362" priority="1959" stopIfTrue="1" operator="lessThan">
      <formula>#REF!</formula>
    </cfRule>
  </conditionalFormatting>
  <conditionalFormatting sqref="A22">
    <cfRule type="cellIs" dxfId="361" priority="2831" stopIfTrue="1" operator="lessThan">
      <formula>#REF!</formula>
    </cfRule>
    <cfRule type="cellIs" dxfId="360" priority="2832" stopIfTrue="1" operator="equal">
      <formula>#REF!</formula>
    </cfRule>
    <cfRule type="cellIs" dxfId="359" priority="2822" stopIfTrue="1" operator="equal">
      <formula>#REF!</formula>
    </cfRule>
    <cfRule type="cellIs" dxfId="358" priority="2821" stopIfTrue="1" operator="lessThan">
      <formula>#REF!</formula>
    </cfRule>
  </conditionalFormatting>
  <conditionalFormatting sqref="A22:A26">
    <cfRule type="cellIs" dxfId="357" priority="2848" stopIfTrue="1" operator="equal">
      <formula>#REF!</formula>
    </cfRule>
    <cfRule type="cellIs" dxfId="356" priority="2847" stopIfTrue="1" operator="lessThan">
      <formula>#REF!</formula>
    </cfRule>
  </conditionalFormatting>
  <conditionalFormatting sqref="C13:C17">
    <cfRule type="cellIs" dxfId="355" priority="2063" stopIfTrue="1" operator="lessThan">
      <formula>#REF!</formula>
    </cfRule>
    <cfRule type="cellIs" dxfId="354" priority="2124" stopIfTrue="1" operator="equal">
      <formula>#REF!</formula>
    </cfRule>
    <cfRule type="cellIs" dxfId="353" priority="2064" stopIfTrue="1" operator="equal">
      <formula>#REF!</formula>
    </cfRule>
    <cfRule type="cellIs" dxfId="352" priority="2250" stopIfTrue="1" operator="equal">
      <formula>#REF!</formula>
    </cfRule>
    <cfRule type="cellIs" dxfId="351" priority="2123" stopIfTrue="1" operator="lessThan">
      <formula>#REF!</formula>
    </cfRule>
    <cfRule type="cellIs" dxfId="350" priority="2249" stopIfTrue="1" operator="lessThan">
      <formula>#REF!</formula>
    </cfRule>
  </conditionalFormatting>
  <conditionalFormatting sqref="C14 D14:D15">
    <cfRule type="cellIs" dxfId="349" priority="1912" stopIfTrue="1" operator="equal">
      <formula>#REF!</formula>
    </cfRule>
    <cfRule type="cellIs" dxfId="348" priority="1913" stopIfTrue="1" operator="lessThan">
      <formula>#REF!</formula>
    </cfRule>
    <cfRule type="cellIs" dxfId="347" priority="1914" stopIfTrue="1" operator="equal">
      <formula>#REF!</formula>
    </cfRule>
    <cfRule type="cellIs" dxfId="346" priority="1915" stopIfTrue="1" operator="lessThan">
      <formula>#REF!</formula>
    </cfRule>
    <cfRule type="cellIs" dxfId="345" priority="1916" stopIfTrue="1" operator="equal">
      <formula>#REF!</formula>
    </cfRule>
    <cfRule type="cellIs" dxfId="344" priority="1917" stopIfTrue="1" operator="lessThan">
      <formula>#REF!</formula>
    </cfRule>
    <cfRule type="cellIs" dxfId="343" priority="1906" stopIfTrue="1" operator="equal">
      <formula>#REF!</formula>
    </cfRule>
    <cfRule type="cellIs" dxfId="342" priority="1907" stopIfTrue="1" operator="lessThan">
      <formula>#REF!</formula>
    </cfRule>
    <cfRule type="cellIs" dxfId="341" priority="1905" stopIfTrue="1" operator="lessThan">
      <formula>#REF!</formula>
    </cfRule>
    <cfRule type="cellIs" dxfId="340" priority="1935" stopIfTrue="1" operator="lessThan">
      <formula>#REF!</formula>
    </cfRule>
    <cfRule type="cellIs" dxfId="339" priority="1936" stopIfTrue="1" operator="equal">
      <formula>#REF!</formula>
    </cfRule>
    <cfRule type="cellIs" dxfId="338" priority="1908" stopIfTrue="1" operator="equal">
      <formula>#REF!</formula>
    </cfRule>
    <cfRule type="cellIs" dxfId="337" priority="1918" stopIfTrue="1" operator="equal">
      <formula>#REF!</formula>
    </cfRule>
    <cfRule type="cellIs" dxfId="336" priority="1947" stopIfTrue="1" operator="lessThan">
      <formula>#REF!</formula>
    </cfRule>
    <cfRule type="cellIs" dxfId="335" priority="1942" stopIfTrue="1" operator="equal">
      <formula>#REF!</formula>
    </cfRule>
    <cfRule type="cellIs" dxfId="334" priority="1904" stopIfTrue="1" operator="equal">
      <formula>#REF!</formula>
    </cfRule>
    <cfRule type="cellIs" dxfId="333" priority="1939" stopIfTrue="1" operator="lessThan">
      <formula>#REF!</formula>
    </cfRule>
    <cfRule type="cellIs" dxfId="332" priority="1940" stopIfTrue="1" operator="equal">
      <formula>#REF!</formula>
    </cfRule>
    <cfRule type="cellIs" dxfId="331" priority="1941" stopIfTrue="1" operator="lessThan">
      <formula>#REF!</formula>
    </cfRule>
    <cfRule type="cellIs" dxfId="330" priority="1911" stopIfTrue="1" operator="lessThan">
      <formula>#REF!</formula>
    </cfRule>
    <cfRule type="cellIs" dxfId="329" priority="1943" stopIfTrue="1" operator="lessThan">
      <formula>#REF!</formula>
    </cfRule>
    <cfRule type="cellIs" dxfId="328" priority="1944" stopIfTrue="1" operator="equal">
      <formula>#REF!</formula>
    </cfRule>
    <cfRule type="cellIs" dxfId="327" priority="1945" stopIfTrue="1" operator="lessThan">
      <formula>#REF!</formula>
    </cfRule>
    <cfRule type="cellIs" dxfId="326" priority="1946" stopIfTrue="1" operator="equal">
      <formula>#REF!</formula>
    </cfRule>
    <cfRule type="cellIs" dxfId="325" priority="1948" stopIfTrue="1" operator="equal">
      <formula>#REF!</formula>
    </cfRule>
    <cfRule type="cellIs" dxfId="324" priority="1903" stopIfTrue="1" operator="lessThan">
      <formula>#REF!</formula>
    </cfRule>
    <cfRule type="cellIs" dxfId="323" priority="1951" stopIfTrue="1" operator="lessThan">
      <formula>#REF!</formula>
    </cfRule>
    <cfRule type="cellIs" dxfId="322" priority="1952" stopIfTrue="1" operator="equal">
      <formula>#REF!</formula>
    </cfRule>
    <cfRule type="cellIs" dxfId="321" priority="1953" stopIfTrue="1" operator="lessThan">
      <formula>#REF!</formula>
    </cfRule>
    <cfRule type="cellIs" dxfId="320" priority="1954" stopIfTrue="1" operator="equal">
      <formula>#REF!</formula>
    </cfRule>
    <cfRule type="cellIs" dxfId="319" priority="1909" stopIfTrue="1" operator="lessThan">
      <formula>#REF!</formula>
    </cfRule>
    <cfRule type="cellIs" dxfId="318" priority="1910" stopIfTrue="1" operator="equal">
      <formula>#REF!</formula>
    </cfRule>
  </conditionalFormatting>
  <conditionalFormatting sqref="C23:C25">
    <cfRule type="cellIs" dxfId="317" priority="2837" stopIfTrue="1" operator="lessThan">
      <formula>#REF!</formula>
    </cfRule>
    <cfRule type="cellIs" dxfId="316" priority="2838" stopIfTrue="1" operator="equal">
      <formula>#REF!</formula>
    </cfRule>
  </conditionalFormatting>
  <conditionalFormatting sqref="C25">
    <cfRule type="cellIs" dxfId="315" priority="2811" stopIfTrue="1" operator="lessThan">
      <formula>#REF!</formula>
    </cfRule>
    <cfRule type="cellIs" dxfId="314" priority="2812" stopIfTrue="1" operator="equal">
      <formula>#REF!</formula>
    </cfRule>
  </conditionalFormatting>
  <conditionalFormatting sqref="C25:C26">
    <cfRule type="cellIs" dxfId="313" priority="2833" stopIfTrue="1" operator="lessThan">
      <formula>#REF!</formula>
    </cfRule>
    <cfRule type="cellIs" dxfId="312" priority="2834" stopIfTrue="1" operator="equal">
      <formula>#REF!</formula>
    </cfRule>
  </conditionalFormatting>
  <conditionalFormatting sqref="C13:D17">
    <cfRule type="cellIs" dxfId="311" priority="2389" stopIfTrue="1" operator="lessThan">
      <formula>#REF!</formula>
    </cfRule>
    <cfRule type="cellIs" dxfId="310" priority="1558" stopIfTrue="1" operator="equal">
      <formula>#REF!</formula>
    </cfRule>
    <cfRule type="cellIs" dxfId="309" priority="1560" stopIfTrue="1" operator="equal">
      <formula>#REF!</formula>
    </cfRule>
    <cfRule type="cellIs" dxfId="308" priority="2600" stopIfTrue="1" operator="equal">
      <formula>#REF!</formula>
    </cfRule>
    <cfRule type="cellIs" dxfId="307" priority="1559" stopIfTrue="1" operator="lessThan">
      <formula>#REF!</formula>
    </cfRule>
    <cfRule type="cellIs" dxfId="306" priority="1557" stopIfTrue="1" operator="lessThan">
      <formula>#REF!</formula>
    </cfRule>
    <cfRule type="cellIs" dxfId="305" priority="2599" stopIfTrue="1" operator="lessThan">
      <formula>#REF!</formula>
    </cfRule>
    <cfRule type="cellIs" dxfId="304" priority="2530" stopIfTrue="1" operator="equal">
      <formula>#REF!</formula>
    </cfRule>
    <cfRule type="cellIs" dxfId="303" priority="2529" stopIfTrue="1" operator="lessThan">
      <formula>#REF!</formula>
    </cfRule>
    <cfRule type="cellIs" dxfId="302" priority="2390" stopIfTrue="1" operator="equal">
      <formula>#REF!</formula>
    </cfRule>
  </conditionalFormatting>
  <conditionalFormatting sqref="C13:E18">
    <cfRule type="cellIs" dxfId="301" priority="2784" stopIfTrue="1" operator="equal">
      <formula>#REF!</formula>
    </cfRule>
    <cfRule type="cellIs" dxfId="300" priority="2783" stopIfTrue="1" operator="lessThan">
      <formula>#REF!</formula>
    </cfRule>
  </conditionalFormatting>
  <conditionalFormatting sqref="C14:E15">
    <cfRule type="cellIs" dxfId="299" priority="1955" stopIfTrue="1" operator="lessThan">
      <formula>#REF!</formula>
    </cfRule>
    <cfRule type="cellIs" dxfId="298" priority="1956" stopIfTrue="1" operator="equal">
      <formula>#REF!</formula>
    </cfRule>
    <cfRule type="cellIs" dxfId="297" priority="225" stopIfTrue="1" operator="lessThan">
      <formula>#REF!</formula>
    </cfRule>
    <cfRule type="cellIs" dxfId="296" priority="226" stopIfTrue="1" operator="equal">
      <formula>#REF!</formula>
    </cfRule>
  </conditionalFormatting>
  <conditionalFormatting sqref="D13:D17 C14">
    <cfRule type="cellIs" dxfId="295" priority="1745" stopIfTrue="1" operator="lessThan">
      <formula>#REF!</formula>
    </cfRule>
    <cfRule type="cellIs" dxfId="294" priority="2774" stopIfTrue="1" operator="equal">
      <formula>#REF!</formula>
    </cfRule>
    <cfRule type="cellIs" dxfId="293" priority="2775" stopIfTrue="1" operator="lessThan">
      <formula>#REF!</formula>
    </cfRule>
    <cfRule type="cellIs" dxfId="292" priority="1762" stopIfTrue="1" operator="equal">
      <formula>#REF!</formula>
    </cfRule>
    <cfRule type="cellIs" dxfId="291" priority="1761" stopIfTrue="1" operator="lessThan">
      <formula>#REF!</formula>
    </cfRule>
    <cfRule type="cellIs" dxfId="290" priority="1760" stopIfTrue="1" operator="equal">
      <formula>#REF!</formula>
    </cfRule>
    <cfRule type="cellIs" dxfId="289" priority="1759" stopIfTrue="1" operator="lessThan">
      <formula>#REF!</formula>
    </cfRule>
    <cfRule type="cellIs" dxfId="288" priority="1758" stopIfTrue="1" operator="equal">
      <formula>#REF!</formula>
    </cfRule>
    <cfRule type="cellIs" dxfId="287" priority="1757" stopIfTrue="1" operator="lessThan">
      <formula>#REF!</formula>
    </cfRule>
    <cfRule type="cellIs" dxfId="286" priority="1756" stopIfTrue="1" operator="equal">
      <formula>#REF!</formula>
    </cfRule>
    <cfRule type="cellIs" dxfId="285" priority="1755" stopIfTrue="1" operator="lessThan">
      <formula>#REF!</formula>
    </cfRule>
    <cfRule type="cellIs" dxfId="284" priority="1754" stopIfTrue="1" operator="equal">
      <formula>#REF!</formula>
    </cfRule>
    <cfRule type="cellIs" dxfId="283" priority="1753" stopIfTrue="1" operator="lessThan">
      <formula>#REF!</formula>
    </cfRule>
    <cfRule type="cellIs" dxfId="282" priority="1752" stopIfTrue="1" operator="equal">
      <formula>#REF!</formula>
    </cfRule>
    <cfRule type="cellIs" dxfId="281" priority="1751" stopIfTrue="1" operator="lessThan">
      <formula>#REF!</formula>
    </cfRule>
    <cfRule type="cellIs" dxfId="280" priority="1750" stopIfTrue="1" operator="equal">
      <formula>#REF!</formula>
    </cfRule>
    <cfRule type="cellIs" dxfId="279" priority="1749" stopIfTrue="1" operator="lessThan">
      <formula>#REF!</formula>
    </cfRule>
    <cfRule type="cellIs" dxfId="278" priority="1748" stopIfTrue="1" operator="equal">
      <formula>#REF!</formula>
    </cfRule>
    <cfRule type="cellIs" dxfId="277" priority="1747" stopIfTrue="1" operator="lessThan">
      <formula>#REF!</formula>
    </cfRule>
    <cfRule type="cellIs" dxfId="276" priority="1746" stopIfTrue="1" operator="equal">
      <formula>#REF!</formula>
    </cfRule>
    <cfRule type="cellIs" dxfId="275" priority="2559" stopIfTrue="1" operator="lessThan">
      <formula>#REF!</formula>
    </cfRule>
    <cfRule type="cellIs" dxfId="274" priority="1744" stopIfTrue="1" operator="equal">
      <formula>#REF!</formula>
    </cfRule>
    <cfRule type="cellIs" dxfId="273" priority="1743" stopIfTrue="1" operator="lessThan">
      <formula>#REF!</formula>
    </cfRule>
    <cfRule type="cellIs" dxfId="272" priority="1742" stopIfTrue="1" operator="equal">
      <formula>#REF!</formula>
    </cfRule>
    <cfRule type="cellIs" dxfId="271" priority="2776" stopIfTrue="1" operator="equal">
      <formula>#REF!</formula>
    </cfRule>
    <cfRule type="cellIs" dxfId="270" priority="2779" stopIfTrue="1" operator="lessThan">
      <formula>#REF!</formula>
    </cfRule>
    <cfRule type="cellIs" dxfId="269" priority="1741" stopIfTrue="1" operator="lessThan">
      <formula>#REF!</formula>
    </cfRule>
    <cfRule type="cellIs" dxfId="268" priority="1740" stopIfTrue="1" operator="equal">
      <formula>#REF!</formula>
    </cfRule>
    <cfRule type="cellIs" dxfId="267" priority="1739" stopIfTrue="1" operator="lessThan">
      <formula>#REF!</formula>
    </cfRule>
    <cfRule type="cellIs" dxfId="266" priority="1738" stopIfTrue="1" operator="equal">
      <formula>#REF!</formula>
    </cfRule>
    <cfRule type="cellIs" dxfId="265" priority="2549" stopIfTrue="1" operator="lessThan">
      <formula>#REF!</formula>
    </cfRule>
    <cfRule type="cellIs" dxfId="264" priority="2550" stopIfTrue="1" operator="equal">
      <formula>#REF!</formula>
    </cfRule>
    <cfRule type="cellIs" dxfId="263" priority="2551" stopIfTrue="1" operator="lessThan">
      <formula>#REF!</formula>
    </cfRule>
    <cfRule type="cellIs" dxfId="262" priority="2552" stopIfTrue="1" operator="equal">
      <formula>#REF!</formula>
    </cfRule>
    <cfRule type="cellIs" dxfId="261" priority="2553" stopIfTrue="1" operator="lessThan">
      <formula>#REF!</formula>
    </cfRule>
    <cfRule type="cellIs" dxfId="260" priority="2554" stopIfTrue="1" operator="equal">
      <formula>#REF!</formula>
    </cfRule>
    <cfRule type="cellIs" dxfId="259" priority="2555" stopIfTrue="1" operator="lessThan">
      <formula>#REF!</formula>
    </cfRule>
    <cfRule type="cellIs" dxfId="258" priority="2556" stopIfTrue="1" operator="equal">
      <formula>#REF!</formula>
    </cfRule>
    <cfRule type="cellIs" dxfId="257" priority="2557" stopIfTrue="1" operator="lessThan">
      <formula>#REF!</formula>
    </cfRule>
    <cfRule type="cellIs" dxfId="256" priority="2558" stopIfTrue="1" operator="equal">
      <formula>#REF!</formula>
    </cfRule>
    <cfRule type="cellIs" dxfId="255" priority="2780" stopIfTrue="1" operator="equal">
      <formula>#REF!</formula>
    </cfRule>
    <cfRule type="cellIs" dxfId="254" priority="2560" stopIfTrue="1" operator="equal">
      <formula>#REF!</formula>
    </cfRule>
    <cfRule type="cellIs" dxfId="253" priority="2561" stopIfTrue="1" operator="lessThan">
      <formula>#REF!</formula>
    </cfRule>
    <cfRule type="cellIs" dxfId="252" priority="2562" stopIfTrue="1" operator="equal">
      <formula>#REF!</formula>
    </cfRule>
    <cfRule type="cellIs" dxfId="251" priority="2579" stopIfTrue="1" operator="lessThan">
      <formula>#REF!</formula>
    </cfRule>
    <cfRule type="cellIs" dxfId="250" priority="2580" stopIfTrue="1" operator="equal">
      <formula>#REF!</formula>
    </cfRule>
    <cfRule type="cellIs" dxfId="249" priority="2583" stopIfTrue="1" operator="lessThan">
      <formula>#REF!</formula>
    </cfRule>
    <cfRule type="cellIs" dxfId="248" priority="2584" stopIfTrue="1" operator="equal">
      <formula>#REF!</formula>
    </cfRule>
    <cfRule type="cellIs" dxfId="247" priority="2585" stopIfTrue="1" operator="lessThan">
      <formula>#REF!</formula>
    </cfRule>
    <cfRule type="cellIs" dxfId="246" priority="2586" stopIfTrue="1" operator="equal">
      <formula>#REF!</formula>
    </cfRule>
    <cfRule type="cellIs" dxfId="245" priority="2587" stopIfTrue="1" operator="lessThan">
      <formula>#REF!</formula>
    </cfRule>
    <cfRule type="cellIs" dxfId="244" priority="2588" stopIfTrue="1" operator="equal">
      <formula>#REF!</formula>
    </cfRule>
    <cfRule type="cellIs" dxfId="243" priority="2589" stopIfTrue="1" operator="lessThan">
      <formula>#REF!</formula>
    </cfRule>
    <cfRule type="cellIs" dxfId="242" priority="2590" stopIfTrue="1" operator="equal">
      <formula>#REF!</formula>
    </cfRule>
    <cfRule type="cellIs" dxfId="241" priority="2591" stopIfTrue="1" operator="lessThan">
      <formula>#REF!</formula>
    </cfRule>
    <cfRule type="cellIs" dxfId="240" priority="2592" stopIfTrue="1" operator="equal">
      <formula>#REF!</formula>
    </cfRule>
    <cfRule type="cellIs" dxfId="239" priority="2781" stopIfTrue="1" operator="lessThan">
      <formula>#REF!</formula>
    </cfRule>
    <cfRule type="cellIs" dxfId="238" priority="2782" stopIfTrue="1" operator="equal">
      <formula>#REF!</formula>
    </cfRule>
    <cfRule type="cellIs" dxfId="237" priority="2595" stopIfTrue="1" operator="lessThan">
      <formula>#REF!</formula>
    </cfRule>
    <cfRule type="cellIs" dxfId="236" priority="2596" stopIfTrue="1" operator="equal">
      <formula>#REF!</formula>
    </cfRule>
    <cfRule type="cellIs" dxfId="235" priority="2597" stopIfTrue="1" operator="lessThan">
      <formula>#REF!</formula>
    </cfRule>
    <cfRule type="cellIs" dxfId="234" priority="2598" stopIfTrue="1" operator="equal">
      <formula>#REF!</formula>
    </cfRule>
    <cfRule type="cellIs" dxfId="233" priority="1737" stopIfTrue="1" operator="lessThan">
      <formula>#REF!</formula>
    </cfRule>
    <cfRule type="cellIs" dxfId="232" priority="1736" stopIfTrue="1" operator="equal">
      <formula>#REF!</formula>
    </cfRule>
    <cfRule type="cellIs" dxfId="231" priority="2687" stopIfTrue="1" operator="lessThan">
      <formula>#REF!</formula>
    </cfRule>
    <cfRule type="cellIs" dxfId="230" priority="2688" stopIfTrue="1" operator="equal">
      <formula>#REF!</formula>
    </cfRule>
    <cfRule type="cellIs" dxfId="229" priority="2689" stopIfTrue="1" operator="lessThan">
      <formula>#REF!</formula>
    </cfRule>
    <cfRule type="cellIs" dxfId="228" priority="2690" stopIfTrue="1" operator="equal">
      <formula>#REF!</formula>
    </cfRule>
    <cfRule type="cellIs" dxfId="227" priority="2691" stopIfTrue="1" operator="lessThan">
      <formula>#REF!</formula>
    </cfRule>
    <cfRule type="cellIs" dxfId="226" priority="2692" stopIfTrue="1" operator="equal">
      <formula>#REF!</formula>
    </cfRule>
    <cfRule type="cellIs" dxfId="225" priority="2693" stopIfTrue="1" operator="lessThan">
      <formula>#REF!</formula>
    </cfRule>
    <cfRule type="cellIs" dxfId="224" priority="2694" stopIfTrue="1" operator="equal">
      <formula>#REF!</formula>
    </cfRule>
    <cfRule type="cellIs" dxfId="223" priority="2695" stopIfTrue="1" operator="lessThan">
      <formula>#REF!</formula>
    </cfRule>
    <cfRule type="cellIs" dxfId="222" priority="2696" stopIfTrue="1" operator="equal">
      <formula>#REF!</formula>
    </cfRule>
    <cfRule type="cellIs" dxfId="221" priority="2697" stopIfTrue="1" operator="lessThan">
      <formula>#REF!</formula>
    </cfRule>
    <cfRule type="cellIs" dxfId="220" priority="2698" stopIfTrue="1" operator="equal">
      <formula>#REF!</formula>
    </cfRule>
    <cfRule type="cellIs" dxfId="219" priority="2699" stopIfTrue="1" operator="lessThan">
      <formula>#REF!</formula>
    </cfRule>
    <cfRule type="cellIs" dxfId="218" priority="2700" stopIfTrue="1" operator="equal">
      <formula>#REF!</formula>
    </cfRule>
    <cfRule type="cellIs" dxfId="217" priority="2701" stopIfTrue="1" operator="lessThan">
      <formula>#REF!</formula>
    </cfRule>
    <cfRule type="cellIs" dxfId="216" priority="2702" stopIfTrue="1" operator="equal">
      <formula>#REF!</formula>
    </cfRule>
    <cfRule type="cellIs" dxfId="215" priority="1735" stopIfTrue="1" operator="lessThan">
      <formula>#REF!</formula>
    </cfRule>
    <cfRule type="cellIs" dxfId="214" priority="1734" stopIfTrue="1" operator="equal">
      <formula>#REF!</formula>
    </cfRule>
    <cfRule type="cellIs" dxfId="213" priority="1733" stopIfTrue="1" operator="lessThan">
      <formula>#REF!</formula>
    </cfRule>
    <cfRule type="cellIs" dxfId="212" priority="1732" stopIfTrue="1" operator="equal">
      <formula>#REF!</formula>
    </cfRule>
    <cfRule type="cellIs" dxfId="211" priority="1731" stopIfTrue="1" operator="lessThan">
      <formula>#REF!</formula>
    </cfRule>
    <cfRule type="cellIs" dxfId="210" priority="1730" stopIfTrue="1" operator="equal">
      <formula>#REF!</formula>
    </cfRule>
    <cfRule type="cellIs" dxfId="209" priority="1729" stopIfTrue="1" operator="lessThan">
      <formula>#REF!</formula>
    </cfRule>
    <cfRule type="cellIs" dxfId="208" priority="1728" stopIfTrue="1" operator="equal">
      <formula>#REF!</formula>
    </cfRule>
    <cfRule type="cellIs" dxfId="207" priority="1727" stopIfTrue="1" operator="lessThan">
      <formula>#REF!</formula>
    </cfRule>
    <cfRule type="cellIs" dxfId="206" priority="2733" stopIfTrue="1" operator="lessThan">
      <formula>#REF!</formula>
    </cfRule>
    <cfRule type="cellIs" dxfId="205" priority="2734" stopIfTrue="1" operator="equal">
      <formula>#REF!</formula>
    </cfRule>
    <cfRule type="cellIs" dxfId="204" priority="2759" stopIfTrue="1" operator="lessThan">
      <formula>#REF!</formula>
    </cfRule>
    <cfRule type="cellIs" dxfId="203" priority="2760" stopIfTrue="1" operator="equal">
      <formula>#REF!</formula>
    </cfRule>
    <cfRule type="cellIs" dxfId="202" priority="2761" stopIfTrue="1" operator="lessThan">
      <formula>#REF!</formula>
    </cfRule>
    <cfRule type="cellIs" dxfId="201" priority="2762" stopIfTrue="1" operator="equal">
      <formula>#REF!</formula>
    </cfRule>
    <cfRule type="cellIs" dxfId="200" priority="2767" stopIfTrue="1" operator="lessThan">
      <formula>#REF!</formula>
    </cfRule>
    <cfRule type="cellIs" dxfId="199" priority="2768" stopIfTrue="1" operator="equal">
      <formula>#REF!</formula>
    </cfRule>
    <cfRule type="cellIs" dxfId="198" priority="2773" stopIfTrue="1" operator="lessThan">
      <formula>#REF!</formula>
    </cfRule>
  </conditionalFormatting>
  <conditionalFormatting sqref="D13:D18 C14">
    <cfRule type="cellIs" dxfId="197" priority="1901" stopIfTrue="1" operator="lessThan">
      <formula>#REF!</formula>
    </cfRule>
    <cfRule type="cellIs" dxfId="196" priority="1874" stopIfTrue="1" operator="equal">
      <formula>#REF!</formula>
    </cfRule>
    <cfRule type="cellIs" dxfId="195" priority="1875" stopIfTrue="1" operator="lessThan">
      <formula>#REF!</formula>
    </cfRule>
    <cfRule type="cellIs" dxfId="194" priority="1871" stopIfTrue="1" operator="lessThan">
      <formula>#REF!</formula>
    </cfRule>
    <cfRule type="cellIs" dxfId="193" priority="1867" stopIfTrue="1" operator="lessThan">
      <formula>#REF!</formula>
    </cfRule>
    <cfRule type="cellIs" dxfId="192" priority="1876" stopIfTrue="1" operator="equal">
      <formula>#REF!</formula>
    </cfRule>
    <cfRule type="cellIs" dxfId="191" priority="1877" stopIfTrue="1" operator="lessThan">
      <formula>#REF!</formula>
    </cfRule>
    <cfRule type="cellIs" dxfId="190" priority="1886" stopIfTrue="1" operator="equal">
      <formula>#REF!</formula>
    </cfRule>
    <cfRule type="cellIs" dxfId="189" priority="1900" stopIfTrue="1" operator="equal">
      <formula>#REF!</formula>
    </cfRule>
    <cfRule type="cellIs" dxfId="188" priority="1878" stopIfTrue="1" operator="equal">
      <formula>#REF!</formula>
    </cfRule>
    <cfRule type="cellIs" dxfId="187" priority="1879" stopIfTrue="1" operator="lessThan">
      <formula>#REF!</formula>
    </cfRule>
    <cfRule type="cellIs" dxfId="186" priority="1899" stopIfTrue="1" operator="lessThan">
      <formula>#REF!</formula>
    </cfRule>
    <cfRule type="cellIs" dxfId="185" priority="1898" stopIfTrue="1" operator="equal">
      <formula>#REF!</formula>
    </cfRule>
    <cfRule type="cellIs" dxfId="184" priority="1880" stopIfTrue="1" operator="equal">
      <formula>#REF!</formula>
    </cfRule>
    <cfRule type="cellIs" dxfId="183" priority="1881" stopIfTrue="1" operator="lessThan">
      <formula>#REF!</formula>
    </cfRule>
    <cfRule type="cellIs" dxfId="182" priority="1882" stopIfTrue="1" operator="equal">
      <formula>#REF!</formula>
    </cfRule>
    <cfRule type="cellIs" dxfId="181" priority="1883" stopIfTrue="1" operator="lessThan">
      <formula>#REF!</formula>
    </cfRule>
    <cfRule type="cellIs" dxfId="180" priority="1884" stopIfTrue="1" operator="equal">
      <formula>#REF!</formula>
    </cfRule>
    <cfRule type="cellIs" dxfId="179" priority="1885" stopIfTrue="1" operator="lessThan">
      <formula>#REF!</formula>
    </cfRule>
    <cfRule type="cellIs" dxfId="178" priority="1902" stopIfTrue="1" operator="equal">
      <formula>#REF!</formula>
    </cfRule>
    <cfRule type="cellIs" dxfId="177" priority="1897" stopIfTrue="1" operator="lessThan">
      <formula>#REF!</formula>
    </cfRule>
    <cfRule type="cellIs" dxfId="176" priority="1896" stopIfTrue="1" operator="equal">
      <formula>#REF!</formula>
    </cfRule>
    <cfRule type="cellIs" dxfId="175" priority="1895" stopIfTrue="1" operator="lessThan">
      <formula>#REF!</formula>
    </cfRule>
    <cfRule type="cellIs" dxfId="174" priority="1894" stopIfTrue="1" operator="equal">
      <formula>#REF!</formula>
    </cfRule>
    <cfRule type="cellIs" dxfId="173" priority="1893" stopIfTrue="1" operator="lessThan">
      <formula>#REF!</formula>
    </cfRule>
    <cfRule type="cellIs" dxfId="172" priority="1892" stopIfTrue="1" operator="equal">
      <formula>#REF!</formula>
    </cfRule>
    <cfRule type="cellIs" dxfId="171" priority="1891" stopIfTrue="1" operator="lessThan">
      <formula>#REF!</formula>
    </cfRule>
    <cfRule type="cellIs" dxfId="170" priority="1890" stopIfTrue="1" operator="equal">
      <formula>#REF!</formula>
    </cfRule>
    <cfRule type="cellIs" dxfId="169" priority="1889" stopIfTrue="1" operator="lessThan">
      <formula>#REF!</formula>
    </cfRule>
    <cfRule type="cellIs" dxfId="168" priority="1888" stopIfTrue="1" operator="equal">
      <formula>#REF!</formula>
    </cfRule>
    <cfRule type="cellIs" dxfId="167" priority="1887" stopIfTrue="1" operator="lessThan">
      <formula>#REF!</formula>
    </cfRule>
    <cfRule type="cellIs" dxfId="166" priority="1873" stopIfTrue="1" operator="lessThan">
      <formula>#REF!</formula>
    </cfRule>
    <cfRule type="cellIs" dxfId="165" priority="1872" stopIfTrue="1" operator="equal">
      <formula>#REF!</formula>
    </cfRule>
    <cfRule type="cellIs" dxfId="164" priority="1870" stopIfTrue="1" operator="equal">
      <formula>#REF!</formula>
    </cfRule>
    <cfRule type="cellIs" dxfId="163" priority="1869" stopIfTrue="1" operator="lessThan">
      <formula>#REF!</formula>
    </cfRule>
    <cfRule type="cellIs" dxfId="162" priority="1868" stopIfTrue="1" operator="equal">
      <formula>#REF!</formula>
    </cfRule>
  </conditionalFormatting>
  <conditionalFormatting sqref="D22:D26">
    <cfRule type="cellIs" dxfId="161" priority="2815" stopIfTrue="1" operator="lessThan">
      <formula>#REF!</formula>
    </cfRule>
    <cfRule type="cellIs" dxfId="160" priority="2816" stopIfTrue="1" operator="equal">
      <formula>#REF!</formula>
    </cfRule>
    <cfRule type="cellIs" dxfId="159" priority="2825" stopIfTrue="1" operator="lessThan">
      <formula>#REF!</formula>
    </cfRule>
    <cfRule type="cellIs" dxfId="158" priority="2826" stopIfTrue="1" operator="equal">
      <formula>#REF!</formula>
    </cfRule>
  </conditionalFormatting>
  <conditionalFormatting sqref="D22:F26">
    <cfRule type="cellIs" dxfId="157" priority="2841" stopIfTrue="1" operator="lessThan">
      <formula>#REF!</formula>
    </cfRule>
    <cfRule type="cellIs" dxfId="156" priority="2842" stopIfTrue="1" operator="equal">
      <formula>#REF!</formula>
    </cfRule>
  </conditionalFormatting>
  <conditionalFormatting sqref="E22:F24 E26:F26">
    <cfRule type="cellIs" dxfId="153" priority="2817" stopIfTrue="1" operator="lessThan">
      <formula>#REF!</formula>
    </cfRule>
    <cfRule type="cellIs" dxfId="152" priority="2818" stopIfTrue="1" operator="equal">
      <formula>#REF!</formula>
    </cfRule>
    <cfRule type="cellIs" dxfId="151" priority="2827" stopIfTrue="1" operator="lessThan">
      <formula>#REF!</formula>
    </cfRule>
    <cfRule type="cellIs" dxfId="150" priority="2828" stopIfTrue="1" operator="equal">
      <formula>#REF!</formula>
    </cfRule>
  </conditionalFormatting>
  <conditionalFormatting sqref="F13:F17">
    <cfRule type="cellIs" dxfId="149" priority="1949" stopIfTrue="1" operator="lessThan">
      <formula>#REF!</formula>
    </cfRule>
    <cfRule type="cellIs" dxfId="148" priority="1950" stopIfTrue="1" operator="equal">
      <formula>#REF!</formula>
    </cfRule>
    <cfRule type="cellIs" dxfId="147" priority="1781" stopIfTrue="1" operator="lessThan">
      <formula>#REF!</formula>
    </cfRule>
    <cfRule type="cellIs" dxfId="146" priority="1782" stopIfTrue="1" operator="equal">
      <formula>#REF!</formula>
    </cfRule>
  </conditionalFormatting>
  <conditionalFormatting sqref="F13:F18">
    <cfRule type="cellIs" dxfId="145" priority="2594" stopIfTrue="1" operator="equal">
      <formula>#REF!</formula>
    </cfRule>
    <cfRule type="cellIs" dxfId="144" priority="2593" stopIfTrue="1" operator="lessThan">
      <formula>#REF!</formula>
    </cfRule>
    <cfRule type="cellIs" dxfId="143" priority="2384" stopIfTrue="1" operator="equal">
      <formula>#REF!</formula>
    </cfRule>
    <cfRule type="cellIs" dxfId="142" priority="2383" stopIfTrue="1" operator="lessThan">
      <formula>#REF!</formula>
    </cfRule>
  </conditionalFormatting>
  <conditionalFormatting sqref="F18">
    <cfRule type="cellIs" dxfId="141" priority="2778" stopIfTrue="1" operator="equal">
      <formula>#REF!</formula>
    </cfRule>
    <cfRule type="cellIs" dxfId="140" priority="2777" stopIfTrue="1" operator="lessThan">
      <formula>#REF!</formula>
    </cfRule>
  </conditionalFormatting>
  <conditionalFormatting sqref="H21">
    <cfRule type="cellIs" dxfId="139" priority="2851" stopIfTrue="1" operator="lessThan">
      <formula>#REF!</formula>
    </cfRule>
    <cfRule type="cellIs" dxfId="138" priority="2852" stopIfTrue="1" operator="equal">
      <formula>#REF!</formula>
    </cfRule>
  </conditionalFormatting>
  <conditionalFormatting sqref="J21:K21">
    <cfRule type="cellIs" dxfId="137" priority="2752" stopIfTrue="1" operator="equal">
      <formula>#REF!</formula>
    </cfRule>
    <cfRule type="cellIs" dxfId="136" priority="2751" stopIfTrue="1" operator="lessThan">
      <formula>#REF!</formula>
    </cfRule>
  </conditionalFormatting>
  <pageMargins left="0.75" right="0.75" top="1" bottom="1" header="0.5" footer="0.5"/>
  <pageSetup paperSize="9" scale="32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649" stopIfTrue="1" operator="lessThan" id="{BE9523A0-4B8C-43DA-B46C-8A9FA74717D3}">
            <xm:f>南美西2线WS2!#REF!</xm:f>
            <x14:dxf>
              <font>
                <b val="0"/>
                <i/>
                <condense val="0"/>
                <extend val="0"/>
                <color indexed="22"/>
              </font>
            </x14:dxf>
          </x14:cfRule>
          <x14:cfRule type="cellIs" priority="1650" stopIfTrue="1" operator="equal" id="{66179493-5746-45FC-873F-CCBA6D834DD3}">
            <xm:f>南美西2线WS2!#REF!</xm:f>
            <x14:dxf>
              <font>
                <b/>
                <i val="0"/>
                <condense val="0"/>
                <extend val="0"/>
                <color indexed="10"/>
              </font>
            </x14:dxf>
          </x14:cfRule>
          <xm:sqref>E13:E17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1B100B0BC4284796B03A51A75143EB" ma:contentTypeVersion="15" ma:contentTypeDescription="Create a new document." ma:contentTypeScope="" ma:versionID="9462dd3e8f4e20256b4fbd3dcb5dd55b">
  <xsd:schema xmlns:xsd="http://www.w3.org/2001/XMLSchema" xmlns:xs="http://www.w3.org/2001/XMLSchema" xmlns:p="http://schemas.microsoft.com/office/2006/metadata/properties" xmlns:ns2="2cba41a3-7da5-470d-9d02-c2ca3c9f529a" xmlns:ns3="bae3de7f-9886-4147-b5cc-d74a3435abbc" xmlns:ns4="e854b9ba-393e-4fc3-a9a4-eb8318e89384" targetNamespace="http://schemas.microsoft.com/office/2006/metadata/properties" ma:root="true" ma:fieldsID="f7608adababae4bf29c00afbb11dbff8" ns2:_="" ns3:_="" ns4:_="">
    <xsd:import namespace="2cba41a3-7da5-470d-9d02-c2ca3c9f529a"/>
    <xsd:import namespace="bae3de7f-9886-4147-b5cc-d74a3435abbc"/>
    <xsd:import namespace="e854b9ba-393e-4fc3-a9a4-eb8318e893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a41a3-7da5-470d-9d02-c2ca3c9f5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8def9a-0643-4cdb-aa7c-176d5c8d72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3de7f-9886-4147-b5cc-d74a3435abb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4b9ba-393e-4fc3-a9a4-eb8318e8938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956ff09-5e99-4fb0-9e9a-509a14e45555}" ma:internalName="TaxCatchAll" ma:showField="CatchAllData" ma:web="e854b9ba-393e-4fc3-a9a4-eb8318e893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ba41a3-7da5-470d-9d02-c2ca3c9f529a">
      <Terms xmlns="http://schemas.microsoft.com/office/infopath/2007/PartnerControls"/>
    </lcf76f155ced4ddcb4097134ff3c332f>
    <TaxCatchAll xmlns="e854b9ba-393e-4fc3-a9a4-eb8318e893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2DA9E3-B7FE-4326-9C64-E767D9E92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a41a3-7da5-470d-9d02-c2ca3c9f529a"/>
    <ds:schemaRef ds:uri="bae3de7f-9886-4147-b5cc-d74a3435abbc"/>
    <ds:schemaRef ds:uri="e854b9ba-393e-4fc3-a9a4-eb8318e893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1377F8-CEBD-4C33-9A28-B36964DECFF5}">
  <ds:schemaRefs>
    <ds:schemaRef ds:uri="http://schemas.microsoft.com/office/2006/metadata/properties"/>
    <ds:schemaRef ds:uri="http://schemas.microsoft.com/office/infopath/2007/PartnerControls"/>
    <ds:schemaRef ds:uri="2cba41a3-7da5-470d-9d02-c2ca3c9f529a"/>
    <ds:schemaRef ds:uri="e854b9ba-393e-4fc3-a9a4-eb8318e89384"/>
  </ds:schemaRefs>
</ds:datastoreItem>
</file>

<file path=customXml/itemProps3.xml><?xml version="1.0" encoding="utf-8"?>
<ds:datastoreItem xmlns:ds="http://schemas.openxmlformats.org/officeDocument/2006/customXml" ds:itemID="{01B012CC-119A-49C5-AC70-EAEBA1724A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26</vt:i4>
      </vt:variant>
      <vt:variant>
        <vt:lpstr>命名范围</vt:lpstr>
      </vt:variant>
      <vt:variant>
        <vt:i4>7</vt:i4>
      </vt:variant>
    </vt:vector>
  </HeadingPairs>
  <TitlesOfParts>
    <vt:vector size="33" baseType="lpstr">
      <vt:lpstr>月度总船期表</vt:lpstr>
      <vt:lpstr>KCI印尼线</vt:lpstr>
      <vt:lpstr>CSE印巴线 </vt:lpstr>
      <vt:lpstr>CVI越南印度线</vt:lpstr>
      <vt:lpstr>CCE吉大港线</vt:lpstr>
      <vt:lpstr>RSS红海线</vt:lpstr>
      <vt:lpstr>FAX南非线</vt:lpstr>
      <vt:lpstr>EAS东非线</vt:lpstr>
      <vt:lpstr>南美西6线WS6</vt:lpstr>
      <vt:lpstr>EA3 东非三线</vt:lpstr>
      <vt:lpstr>SWS西线</vt:lpstr>
      <vt:lpstr>ES1南美东线</vt:lpstr>
      <vt:lpstr>NCS新西兰线</vt:lpstr>
      <vt:lpstr>STA澳洲线</vt:lpstr>
      <vt:lpstr>ES2南美东2线</vt:lpstr>
      <vt:lpstr>GCS中东新线</vt:lpstr>
      <vt:lpstr>南美西2线WS2</vt:lpstr>
      <vt:lpstr>RS2红海线</vt:lpstr>
      <vt:lpstr>SAC澳洲2线</vt:lpstr>
      <vt:lpstr>南美西WSA</vt:lpstr>
      <vt:lpstr>Sheet7</vt:lpstr>
      <vt:lpstr>Sheet4</vt:lpstr>
      <vt:lpstr>Sheet5</vt:lpstr>
      <vt:lpstr>Sheet3</vt:lpstr>
      <vt:lpstr>Sheet2</vt:lpstr>
      <vt:lpstr>Sheet1</vt:lpstr>
      <vt:lpstr>'CSE印巴线 '!Print_Area</vt:lpstr>
      <vt:lpstr>EAS东非线!Print_Area</vt:lpstr>
      <vt:lpstr>FAX南非线!Print_Area</vt:lpstr>
      <vt:lpstr>NCS新西兰线!Print_Area</vt:lpstr>
      <vt:lpstr>南美西WSA!Print_Area</vt:lpstr>
      <vt:lpstr>月度总船期表!Print_Area</vt:lpstr>
      <vt:lpstr>月度总船期表!Print_Titles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Sam Wang</cp:lastModifiedBy>
  <cp:revision/>
  <dcterms:created xsi:type="dcterms:W3CDTF">1996-10-14T23:33:28Z</dcterms:created>
  <dcterms:modified xsi:type="dcterms:W3CDTF">2025-10-22T06:23:38Z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0x010100491B100B0BC4284796B03A51A75143EB</vt:lpwstr>
  </property>
  <property fmtid="{D5CDD505-2E9C-101B-9397-08002B2CF9AE}" pid="3" name="MediaServiceImageTags">
    <vt:lpwstr/>
  </property>
</Properties>
</file>