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showHorizontalScroll="0" showVerticalScroll="0" windowWidth="27945" windowHeight="11925"/>
  </bookViews>
  <sheets>
    <sheet name="美加" sheetId="28" r:id="rId1"/>
    <sheet name="欧地" sheetId="15" r:id="rId2"/>
    <sheet name="亚太" sheetId="19" r:id="rId3"/>
    <sheet name="东南亚" sheetId="24" r:id="rId4"/>
    <sheet name="拉非" sheetId="23" r:id="rId5"/>
    <sheet name="泛亚" sheetId="20" r:id="rId6"/>
  </sheets>
  <definedNames>
    <definedName name="OLE_LINK4" localSheetId="2">亚太!#REF!</definedName>
    <definedName name="_xlnm.Print_Area" localSheetId="0">美加!#REF!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H50" authorId="0">
      <text>
        <r>
          <rPr>
            <b/>
            <sz val="9"/>
            <rFont val="宋体"/>
            <charset val="134"/>
          </rPr>
          <t xml:space="preserve">作者:
</t>
        </r>
      </text>
    </comment>
    <comment ref="I51" authorId="0">
      <text>
        <r>
          <rPr>
            <b/>
            <sz val="9"/>
            <rFont val="宋体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<sst xmlns="http://schemas.openxmlformats.org/spreadsheetml/2006/main" count="2447" uniqueCount="1276">
  <si>
    <t xml:space="preserve">                        中远海运集装箱宁波分部12月份船期表(美加）</t>
  </si>
  <si>
    <r>
      <rPr>
        <sz val="10"/>
        <color theme="1"/>
        <rFont val="宋体"/>
        <charset val="134"/>
      </rPr>
      <t>航线：AAC(AAC3) 美西南线（</t>
    </r>
    <r>
      <rPr>
        <sz val="10"/>
        <color rgb="FFFF0000"/>
        <rFont val="宋体"/>
        <charset val="134"/>
      </rPr>
      <t>北三集司</t>
    </r>
    <r>
      <rPr>
        <sz val="10"/>
        <color theme="1"/>
        <rFont val="宋体"/>
        <charset val="134"/>
      </rPr>
      <t>）  订舱：王一春 TEL:89079040 客服：邬云开 TEL:89079034</t>
    </r>
  </si>
  <si>
    <t xml:space="preserve"> 船      名 </t>
  </si>
  <si>
    <t xml:space="preserve">进口航次 </t>
  </si>
  <si>
    <t xml:space="preserve">出口航次 </t>
  </si>
  <si>
    <t>运营人</t>
  </si>
  <si>
    <t>装期</t>
  </si>
  <si>
    <t>离期</t>
  </si>
  <si>
    <t>长滩</t>
  </si>
  <si>
    <t>VESSEL</t>
  </si>
  <si>
    <t>Voy</t>
  </si>
  <si>
    <t>EVOY</t>
  </si>
  <si>
    <t>OPERATOR</t>
  </si>
  <si>
    <t>LDD</t>
  </si>
  <si>
    <t>SLD</t>
  </si>
  <si>
    <t>LONG BEACH</t>
  </si>
  <si>
    <t>AAC HCB 073 E</t>
  </si>
  <si>
    <t>CSCL BOHAI SEA</t>
  </si>
  <si>
    <t>COS</t>
  </si>
  <si>
    <t>AAC HCU 071 E</t>
  </si>
  <si>
    <t>CSCL SUMMER</t>
  </si>
  <si>
    <t>AAC QWR 074 E</t>
  </si>
  <si>
    <t>CSCL EAST CHINA SEA</t>
  </si>
  <si>
    <t>AAC CCL 114 E</t>
  </si>
  <si>
    <t>COSCO KAOHSIUNG</t>
  </si>
  <si>
    <r>
      <rPr>
        <sz val="10"/>
        <rFont val="宋体"/>
        <charset val="134"/>
      </rPr>
      <t>航线：AAC2 美西南线</t>
    </r>
    <r>
      <rPr>
        <b/>
        <sz val="10"/>
        <rFont val="宋体"/>
        <charset val="134"/>
      </rPr>
      <t>(北一集司)</t>
    </r>
    <r>
      <rPr>
        <sz val="10"/>
        <rFont val="宋体"/>
        <charset val="134"/>
      </rPr>
      <t xml:space="preserve"> 日截二开 订舱：李敏 TEL:89079039  客服：邱立 TEL:89079037</t>
    </r>
  </si>
  <si>
    <t>船   名</t>
  </si>
  <si>
    <t>出口航次</t>
  </si>
  <si>
    <t>经营人</t>
  </si>
  <si>
    <t>洛杉矶</t>
  </si>
  <si>
    <t>奥克兰</t>
  </si>
  <si>
    <t>LOS ANGELES</t>
  </si>
  <si>
    <t>OAKLAND</t>
  </si>
  <si>
    <t>AAC2 QCD 071 E</t>
  </si>
  <si>
    <t>EVER LEGACY</t>
  </si>
  <si>
    <t>1197E</t>
  </si>
  <si>
    <t>EMC</t>
  </si>
  <si>
    <t>AAC2 NUU 027 E</t>
  </si>
  <si>
    <t>EVER FORWARD</t>
  </si>
  <si>
    <t>1198E</t>
  </si>
  <si>
    <t>AAC2 Q43 075 E</t>
  </si>
  <si>
    <t>EVER LEADER</t>
  </si>
  <si>
    <t>1199E</t>
  </si>
  <si>
    <t>AAC2 QZ7 085 E</t>
  </si>
  <si>
    <t>EVER LASTING</t>
  </si>
  <si>
    <t>1200E</t>
  </si>
  <si>
    <t>AAC2 NXO 028 E</t>
  </si>
  <si>
    <t>EVER FAR</t>
  </si>
  <si>
    <t>1201E</t>
  </si>
  <si>
    <t xml:space="preserve">截AMS时间：周五12：00  </t>
  </si>
  <si>
    <r>
      <rPr>
        <sz val="10"/>
        <color theme="1"/>
        <rFont val="宋体"/>
        <charset val="134"/>
      </rPr>
      <t>航线：AAC4 美西南线（</t>
    </r>
    <r>
      <rPr>
        <sz val="10"/>
        <color rgb="FFFF0000"/>
        <rFont val="宋体"/>
        <charset val="134"/>
      </rPr>
      <t>北三集司</t>
    </r>
    <r>
      <rPr>
        <sz val="10"/>
        <color theme="1"/>
        <rFont val="宋体"/>
        <charset val="134"/>
      </rPr>
      <t>)  订舱：李敏 TEL:89079039  客服：邱立 TEL:89079037</t>
    </r>
  </si>
  <si>
    <t>宁波</t>
  </si>
  <si>
    <t>NINGBO</t>
  </si>
  <si>
    <t>LONGBEACH</t>
  </si>
  <si>
    <t>AAC4 CCM 082 E</t>
  </si>
  <si>
    <t>COSCO BELGIUM</t>
  </si>
  <si>
    <t>082E</t>
  </si>
  <si>
    <t>OOCL</t>
  </si>
  <si>
    <t>AAC4 CCT 079 E</t>
  </si>
  <si>
    <t>COSCO PORTUGAL</t>
  </si>
  <si>
    <t>079E</t>
  </si>
  <si>
    <t>AAC4 CCR 080 E</t>
  </si>
  <si>
    <t>COSCO ITALY</t>
  </si>
  <si>
    <t>TBN</t>
  </si>
  <si>
    <t>AAC4 NJ6 055 E</t>
  </si>
  <si>
    <t>OOCL POLAND</t>
  </si>
  <si>
    <t>056E</t>
  </si>
  <si>
    <t xml:space="preserve">截AMS时间：周四10：00  </t>
  </si>
  <si>
    <t>航线：CPNW 美西北(梅山码头)  订舱：梁雪 TEL:89079041  客服：邱立 TEL:89079037</t>
  </si>
  <si>
    <t>王子港</t>
  </si>
  <si>
    <t>PRINCE RUPERT</t>
  </si>
  <si>
    <t>CPNW CAM 125 N</t>
  </si>
  <si>
    <t>COSCO AUCKLAND</t>
  </si>
  <si>
    <t>125N</t>
  </si>
  <si>
    <t>CPNW RNF 234 N</t>
  </si>
  <si>
    <t>WAN HAI 506</t>
  </si>
  <si>
    <t>234N</t>
  </si>
  <si>
    <t>CPNW CFB 096 N</t>
  </si>
  <si>
    <t>COSCO SANTOS</t>
  </si>
  <si>
    <t>096N</t>
  </si>
  <si>
    <t xml:space="preserve">航线：CPV 美西北(梅山码头)   订舱：梁雪 TEL:89079041  客服：顾颖 TEL:89079036 </t>
  </si>
  <si>
    <t>温哥华</t>
  </si>
  <si>
    <t>西雅图</t>
  </si>
  <si>
    <t>VANCOUVER</t>
  </si>
  <si>
    <t>SEATTLE</t>
  </si>
  <si>
    <t>CPV CFE 075 N</t>
  </si>
  <si>
    <t>COSCO VENICE</t>
  </si>
  <si>
    <t>CPV CAV 092 N</t>
  </si>
  <si>
    <t>COSCO JEDDAH</t>
  </si>
  <si>
    <t>BLANK</t>
  </si>
  <si>
    <t>CPV N1G 066 N</t>
  </si>
  <si>
    <t>BELLAVIA</t>
  </si>
  <si>
    <t>CPV CBV 202 N</t>
  </si>
  <si>
    <t>COSCO BOSTON</t>
  </si>
  <si>
    <r>
      <rPr>
        <sz val="10"/>
        <color theme="1"/>
        <rFont val="宋体"/>
        <charset val="134"/>
      </rPr>
      <t>航线：GME 美东线（梅山码头)</t>
    </r>
    <r>
      <rPr>
        <sz val="10"/>
        <color rgb="FFFF0000"/>
        <rFont val="宋体"/>
        <charset val="134"/>
      </rPr>
      <t xml:space="preserve"> 一截三开 </t>
    </r>
    <r>
      <rPr>
        <sz val="10"/>
        <color theme="1"/>
        <rFont val="宋体"/>
        <charset val="134"/>
      </rPr>
      <t xml:space="preserve">订舱：梁雪 TEL:89079041 客服：邱立 TEL:89079037 南美西订舱蒋东波89079095   南美西客服陈岱力 TEL:89079080  </t>
    </r>
  </si>
  <si>
    <t>巴拿马</t>
  </si>
  <si>
    <t>休斯顿</t>
  </si>
  <si>
    <t>莫比尔</t>
  </si>
  <si>
    <t>Tampa</t>
  </si>
  <si>
    <t>Panama Canal</t>
  </si>
  <si>
    <t>USHOU</t>
  </si>
  <si>
    <t>USMOB</t>
  </si>
  <si>
    <t>USTAM</t>
  </si>
  <si>
    <t>GME R56 173 E</t>
  </si>
  <si>
    <t>XIN YA ZHOU</t>
  </si>
  <si>
    <t>173E</t>
  </si>
  <si>
    <t>GME QA4 094 E</t>
  </si>
  <si>
    <t>OOCL WASHINGTON</t>
  </si>
  <si>
    <t>094E</t>
  </si>
  <si>
    <t>GME T92 106 E</t>
  </si>
  <si>
    <t>COSCO VIETNAM</t>
  </si>
  <si>
    <t>106E</t>
  </si>
  <si>
    <t>GME QBQ 133 E</t>
  </si>
  <si>
    <t>OOCL SOUTHAMPTON</t>
  </si>
  <si>
    <t>133E</t>
  </si>
  <si>
    <t>GME NEC 020 E</t>
  </si>
  <si>
    <t>IAN H</t>
  </si>
  <si>
    <t>020E</t>
  </si>
  <si>
    <t xml:space="preserve">截AMS时间：周六12：00  </t>
  </si>
  <si>
    <t>航线：GME2 美东线（梅山码头)  王一春 TEL:89079040   客服：邬云开 TEL:89079034</t>
  </si>
  <si>
    <t>新奥尔良</t>
  </si>
  <si>
    <t>迈阿密</t>
  </si>
  <si>
    <t>Ningbo</t>
  </si>
  <si>
    <t>USMSY</t>
  </si>
  <si>
    <t>USMIA</t>
  </si>
  <si>
    <t>GME2 Q9A 041 E</t>
  </si>
  <si>
    <t>CMA CGM ORFEO</t>
  </si>
  <si>
    <t>0PGMFE</t>
  </si>
  <si>
    <t>CMA</t>
  </si>
  <si>
    <t>OMIT</t>
  </si>
  <si>
    <t>GME2 N86 036 E</t>
  </si>
  <si>
    <t>CMA CGM NILE</t>
  </si>
  <si>
    <t>0PGMHE</t>
  </si>
  <si>
    <t>GME2 R9F 041 E</t>
  </si>
  <si>
    <t>CMA CGM FIGARO</t>
  </si>
  <si>
    <t>0PGMJE</t>
  </si>
  <si>
    <t xml:space="preserve">GME2 QRD 031 E </t>
  </si>
  <si>
    <t>NORTHERN JUVENILE</t>
  </si>
  <si>
    <t>0PGMLE</t>
  </si>
  <si>
    <t>CMA CGM NORMA</t>
  </si>
  <si>
    <t>0PGMNE</t>
  </si>
  <si>
    <t>航线：AWE1 美东线（梅山码头)  订舱：美东梁雪 TEL:89079041  美东客服 顾颖 TEL:89079036 / 加勒比订舱陆莹 TEL:89079091  加勒比客服陈鑫 TEL:89079094</t>
  </si>
  <si>
    <t>科隆</t>
  </si>
  <si>
    <t>萨瓦纳</t>
  </si>
  <si>
    <t>查尔斯顿</t>
  </si>
  <si>
    <t>波士顿</t>
  </si>
  <si>
    <t>纽约</t>
  </si>
  <si>
    <t>PAONX</t>
  </si>
  <si>
    <t>USSAV</t>
  </si>
  <si>
    <t>USCHS</t>
  </si>
  <si>
    <t>USBOS</t>
  </si>
  <si>
    <t>USNYC</t>
  </si>
  <si>
    <t>AWE1 NH2 042 E</t>
  </si>
  <si>
    <t>TAMPA TRIUMPH</t>
  </si>
  <si>
    <t>AWE1 NZC 024 E</t>
  </si>
  <si>
    <t>EVER FAIR</t>
  </si>
  <si>
    <t xml:space="preserve">AWE1 M75 022 E </t>
  </si>
  <si>
    <t>EVER FAVOR</t>
  </si>
  <si>
    <t>AWE1 M55 021 E</t>
  </si>
  <si>
    <t>EVER FOND</t>
  </si>
  <si>
    <t>AWE1 NH5 040 E</t>
  </si>
  <si>
    <t>TOKYO TRIUMPH</t>
  </si>
  <si>
    <t>航线：AWE2 美东线(梅山码头) 订舱：李敏 TEL:89079039  客服：顾颖 TEL:89079036</t>
  </si>
  <si>
    <t>上海</t>
  </si>
  <si>
    <t>釜山</t>
  </si>
  <si>
    <t>诺福克</t>
  </si>
  <si>
    <t>萨瓦娜</t>
  </si>
  <si>
    <t>SHANGHAI</t>
  </si>
  <si>
    <t>KRPUS</t>
  </si>
  <si>
    <t>USLGB</t>
  </si>
  <si>
    <t>USORF</t>
  </si>
  <si>
    <t>AWE2 TAO 074 E</t>
  </si>
  <si>
    <t>COSCO FAITH</t>
  </si>
  <si>
    <t>AWE2 CJJ 030 E</t>
  </si>
  <si>
    <t>COSCO SHIPPING CAMELLIA</t>
  </si>
  <si>
    <t>不挂</t>
  </si>
  <si>
    <t>Blank Sailing</t>
  </si>
  <si>
    <t>AWE2 TAH 086 E</t>
  </si>
  <si>
    <t>COSCO PRIDE</t>
  </si>
  <si>
    <t xml:space="preserve">航线：AWE7 美东线（梅山码头) 订舱：王一春 TEL:89079040  客服：顾颖 TEL:89079036 </t>
  </si>
  <si>
    <t>AWE7 QXA 056 E</t>
  </si>
  <si>
    <t>CMA CGM CASSIOPEIA</t>
  </si>
  <si>
    <t>0XR9PE</t>
  </si>
  <si>
    <t>AWE7 S2T 043 E</t>
  </si>
  <si>
    <t xml:space="preserve">CMA CGM MISSOURI </t>
  </si>
  <si>
    <t>0XR9RE</t>
  </si>
  <si>
    <t>AWE7 MUU 006 E</t>
  </si>
  <si>
    <t xml:space="preserve">CMA  CGM RIMBAUD </t>
  </si>
  <si>
    <t>0XR9TE</t>
  </si>
  <si>
    <t>AWE7 R9B 058 E</t>
  </si>
  <si>
    <t xml:space="preserve">CMA CGM CONGO </t>
  </si>
  <si>
    <t>0XR9VE</t>
  </si>
  <si>
    <t>AWE7 R6W 055 E</t>
  </si>
  <si>
    <t>CMA CGM MISSISSIPPI</t>
  </si>
  <si>
    <t>0XR9XE</t>
  </si>
  <si>
    <t>航线：MPNW 美西北(梅山码头)  订舱：梁雪 TEL:89079041   客服：邬云开 TEL:89079034</t>
  </si>
  <si>
    <t>BLANK SAILING</t>
  </si>
  <si>
    <t>0TNH9S</t>
  </si>
  <si>
    <t>MPNW NL5 048 E</t>
  </si>
  <si>
    <t xml:space="preserve">APL PARIS </t>
  </si>
  <si>
    <t>0TNHBS</t>
  </si>
  <si>
    <t>MPNW NM1 058 E</t>
  </si>
  <si>
    <t>APL CHONGQING</t>
  </si>
  <si>
    <t>0TNHDS</t>
  </si>
  <si>
    <t>MPNW Q7A 115 E</t>
  </si>
  <si>
    <t>0TNHFS</t>
  </si>
  <si>
    <t>MPNW R7W 051 E</t>
  </si>
  <si>
    <t>CMA CGM GANGES</t>
  </si>
  <si>
    <t>0TNHHS</t>
  </si>
  <si>
    <r>
      <rPr>
        <b/>
        <sz val="10"/>
        <rFont val="宋体"/>
        <charset val="134"/>
        <scheme val="minor"/>
      </rPr>
      <t>中远海运集装箱宁波分部12月份船期表</t>
    </r>
    <r>
      <rPr>
        <b/>
        <sz val="10"/>
        <color indexed="10"/>
        <rFont val="宋体"/>
        <charset val="134"/>
        <scheme val="minor"/>
      </rPr>
      <t>(欧地）</t>
    </r>
  </si>
  <si>
    <t>航线：地中海AEM1线 (梅山）四截六开 订舱张旭凯 89079060  欧地客服：邓文慧 89079151   亚太客服：陈岱力 89079080</t>
  </si>
  <si>
    <t>船   名</t>
  </si>
  <si>
    <t>新加坡</t>
  </si>
  <si>
    <t>比雷埃夫斯</t>
  </si>
  <si>
    <t>热那亚</t>
  </si>
  <si>
    <t>拉斯培西亚</t>
  </si>
  <si>
    <t>福斯</t>
  </si>
  <si>
    <t>瓦伦西亚</t>
  </si>
  <si>
    <t>Singapore</t>
  </si>
  <si>
    <t>Piraeus</t>
  </si>
  <si>
    <t>Genova</t>
  </si>
  <si>
    <t>La Spezia</t>
  </si>
  <si>
    <t>Fos</t>
  </si>
  <si>
    <t>Valencia</t>
  </si>
  <si>
    <t>CNNGB</t>
  </si>
  <si>
    <t>SGSIN</t>
  </si>
  <si>
    <t>GRPIR</t>
  </si>
  <si>
    <t>ITGOA</t>
  </si>
  <si>
    <t>ITSPE</t>
  </si>
  <si>
    <t>FRFOS</t>
  </si>
  <si>
    <t>ESVLC</t>
  </si>
  <si>
    <t>AEM1-NQ3-035 W</t>
  </si>
  <si>
    <t>OOCL SCANDINAVIA</t>
  </si>
  <si>
    <t>035W</t>
  </si>
  <si>
    <t>AEM1-SB6-029 W</t>
  </si>
  <si>
    <t xml:space="preserve">EVER GOODS </t>
  </si>
  <si>
    <t>033W</t>
  </si>
  <si>
    <t>AEM1-CSC-035 W</t>
  </si>
  <si>
    <t>COSCO SHIPPING TAURUS</t>
  </si>
  <si>
    <t>AEM1-CSG-031 W</t>
  </si>
  <si>
    <t>COSCO SHIPPING NEBULA</t>
  </si>
  <si>
    <t>031W</t>
  </si>
  <si>
    <t>AEM1-CND-031 W</t>
  </si>
  <si>
    <t>COSCO SHIPPING PISCES</t>
  </si>
  <si>
    <t>提醒：申报ENS截止时间=周三1400;码头截单=周四2000</t>
  </si>
  <si>
    <t>航线：地中海AEM2线(梅山码头) 三截五开 订舱：肖静 89079058 欧地客服：赵宇峤89079053  亚太客服陈岱力 89079080</t>
  </si>
  <si>
    <t>巴塞罗那</t>
  </si>
  <si>
    <t>马耳他</t>
  </si>
  <si>
    <t>Barcelona</t>
  </si>
  <si>
    <t>Malta</t>
  </si>
  <si>
    <t>ESBCN</t>
  </si>
  <si>
    <t>MTMLA</t>
  </si>
  <si>
    <t>AEM2 NXX 020 W</t>
  </si>
  <si>
    <t>CMA CGM SCANDOLA</t>
  </si>
  <si>
    <t>0MEMHW</t>
  </si>
  <si>
    <t>AEM2 NWU 016 W</t>
  </si>
  <si>
    <t>CMA CGM KIMBERLEY</t>
  </si>
  <si>
    <t>0MEMJW</t>
  </si>
  <si>
    <t>BLANK VOYAGE</t>
  </si>
  <si>
    <t>AEM2 MGP 013 W</t>
  </si>
  <si>
    <t>CMA CGM GREENLAND</t>
  </si>
  <si>
    <t>0MEMNW</t>
  </si>
  <si>
    <t>AEM2 NEO 018 W</t>
  </si>
  <si>
    <t>CMA CGM BALI</t>
  </si>
  <si>
    <t>0MEMPW</t>
  </si>
  <si>
    <t>航线：AEM3(梅山码头)  三截四开 订舱：支盛89079062 客服：杨文彬 89079052</t>
  </si>
  <si>
    <t>代林杰 </t>
  </si>
  <si>
    <t>康普特</t>
  </si>
  <si>
    <t>Derince</t>
  </si>
  <si>
    <t>Kumport</t>
  </si>
  <si>
    <t>TRDER</t>
  </si>
  <si>
    <t>TRAVC</t>
  </si>
  <si>
    <t>AEM3 CCQ 072 W</t>
  </si>
  <si>
    <t>COSCO ENGLAND</t>
  </si>
  <si>
    <t>072W</t>
  </si>
  <si>
    <t>AEM3 SVW 092 W</t>
  </si>
  <si>
    <t>CSCL JUPITER</t>
  </si>
  <si>
    <t>092W</t>
  </si>
  <si>
    <t>AEM3 CJM 030 W</t>
  </si>
  <si>
    <t>COSCO SHIPPING LOTUS</t>
  </si>
  <si>
    <t>030W</t>
  </si>
  <si>
    <t>AEM3 CJB 043 W</t>
  </si>
  <si>
    <t>COSCO SHIPPING KILIMANJARO</t>
  </si>
  <si>
    <t>043W</t>
  </si>
  <si>
    <t>AEM3 QF3 107 W</t>
  </si>
  <si>
    <t>CSCL URANUS</t>
  </si>
  <si>
    <t>107W</t>
  </si>
  <si>
    <t>航线：AEM6(梅山码头) 二截四开 欧地/订舱：肖静 89079058  客服：龚子昕89079167   亚太/订舱：徐璐89079081 客服：陈岱力 89079080</t>
  </si>
  <si>
    <r>
      <rPr>
        <b/>
        <sz val="10"/>
        <rFont val="宋体"/>
        <charset val="134"/>
        <scheme val="minor"/>
      </rPr>
      <t>宁波</t>
    </r>
    <r>
      <rPr>
        <b/>
        <sz val="10"/>
        <color indexed="8"/>
        <rFont val="宋体"/>
        <charset val="134"/>
        <scheme val="minor"/>
      </rPr>
      <t xml:space="preserve"> </t>
    </r>
  </si>
  <si>
    <t>亚历山大（ALY04）</t>
  </si>
  <si>
    <t>贝鲁特</t>
  </si>
  <si>
    <t>科佩尔</t>
  </si>
  <si>
    <t>的里雅斯特</t>
  </si>
  <si>
    <t>里约卡</t>
  </si>
  <si>
    <t>Alexandria</t>
  </si>
  <si>
    <t>Beirut</t>
  </si>
  <si>
    <t>Koper</t>
  </si>
  <si>
    <t>Trieste</t>
  </si>
  <si>
    <t>Rijeka</t>
  </si>
  <si>
    <t>EGALY</t>
  </si>
  <si>
    <t>LBBEY</t>
  </si>
  <si>
    <t>SIKOP</t>
  </si>
  <si>
    <t>ITTRS</t>
  </si>
  <si>
    <t>HRRJK</t>
  </si>
  <si>
    <t>AEM6 DH5 001 W</t>
  </si>
  <si>
    <t>CMA CGM KRYPTON</t>
  </si>
  <si>
    <t>0BEMJW</t>
  </si>
  <si>
    <t>AEM6 DD8 004 W</t>
  </si>
  <si>
    <t>CMA CGM COBALT</t>
  </si>
  <si>
    <t>0BEMLW</t>
  </si>
  <si>
    <t>AEM6 DEP 003 W</t>
  </si>
  <si>
    <t>CMA CGM PLATINUM</t>
  </si>
  <si>
    <t>0BEMNW</t>
  </si>
  <si>
    <t>AEM6 QZP 058 W</t>
  </si>
  <si>
    <t xml:space="preserve">	CMA CGM CENTAURUS</t>
  </si>
  <si>
    <t>0BEMRW</t>
  </si>
  <si>
    <r>
      <rPr>
        <b/>
        <sz val="10"/>
        <rFont val="宋体"/>
        <charset val="134"/>
        <scheme val="minor"/>
      </rPr>
      <t>航线：欧洲 AEU1线 （</t>
    </r>
    <r>
      <rPr>
        <b/>
        <sz val="10"/>
        <color rgb="FFFF0000"/>
        <rFont val="宋体"/>
        <charset val="134"/>
        <scheme val="minor"/>
      </rPr>
      <t>梅山码头</t>
    </r>
    <r>
      <rPr>
        <b/>
        <sz val="10"/>
        <rFont val="宋体"/>
        <charset val="134"/>
        <scheme val="minor"/>
      </rPr>
      <t>)  一截三开  订舱：支盛 89079062   航线客服：朱静洁 TEL:89079057</t>
    </r>
  </si>
  <si>
    <t xml:space="preserve"> </t>
  </si>
  <si>
    <t>费力克斯托</t>
  </si>
  <si>
    <t>泽布吕赫</t>
  </si>
  <si>
    <t>格但斯克</t>
  </si>
  <si>
    <t>威廉哈芬</t>
  </si>
  <si>
    <t>SGSGP</t>
  </si>
  <si>
    <t>GBFXT</t>
  </si>
  <si>
    <t>BEZEE</t>
  </si>
  <si>
    <t>PLGDN</t>
  </si>
  <si>
    <t>DEWVN</t>
  </si>
  <si>
    <t>AEU1 MHN 008 W</t>
  </si>
  <si>
    <t>OOCL ZEEBRUGGE</t>
  </si>
  <si>
    <t>空班</t>
  </si>
  <si>
    <t>AEU1 OJP 037 W</t>
  </si>
  <si>
    <t>OOCL JAPAN</t>
  </si>
  <si>
    <t>AEU1 MMX 010 W</t>
  </si>
  <si>
    <t>OOCL PIRAEUS</t>
  </si>
  <si>
    <t>AEU1 MHM 009 W</t>
  </si>
  <si>
    <t>OOCL FELIXSTOWE</t>
  </si>
  <si>
    <r>
      <rPr>
        <b/>
        <sz val="10"/>
        <color rgb="FF000000"/>
        <rFont val="宋体"/>
        <charset val="134"/>
      </rPr>
      <t>航线：欧洲AEU2线 （梅山码头)</t>
    </r>
    <r>
      <rPr>
        <b/>
        <sz val="10"/>
        <color rgb="FFFF0000"/>
        <rFont val="宋体"/>
        <charset val="134"/>
      </rPr>
      <t xml:space="preserve"> 六截一开 </t>
    </r>
    <r>
      <rPr>
        <b/>
        <sz val="10"/>
        <color rgb="FF000000"/>
        <rFont val="宋体"/>
        <charset val="134"/>
      </rPr>
      <t> 订舱支盛 89079062   航线客服：朱静洁 TEL:89079057</t>
    </r>
  </si>
  <si>
    <t>船 名</t>
  </si>
  <si>
    <t>盐田</t>
  </si>
  <si>
    <t>丹吉尔</t>
  </si>
  <si>
    <t>南安普顿</t>
  </si>
  <si>
    <t>敦刻尔克</t>
  </si>
  <si>
    <t>勒哈弗</t>
  </si>
  <si>
    <t>CNYTN</t>
  </si>
  <si>
    <t>MAPTM</t>
  </si>
  <si>
    <t>GBSOU</t>
  </si>
  <si>
    <t>FRDKK</t>
  </si>
  <si>
    <t>FRLEH</t>
  </si>
  <si>
    <t>AEU2 NG7 043 W</t>
  </si>
  <si>
    <t>APL VANDA</t>
  </si>
  <si>
    <t>1FL1YW</t>
  </si>
  <si>
    <t>AEU2 NAV 027 W</t>
  </si>
  <si>
    <t>CMA CGM JEAN MERMOZ</t>
  </si>
  <si>
    <t>1FL9SW</t>
  </si>
  <si>
    <t>AEU2 Q9Y 043 W</t>
  </si>
  <si>
    <t>CMA CGM BOUGAINVILLE</t>
  </si>
  <si>
    <t>1FL22W</t>
  </si>
  <si>
    <t>AEU2 NM5 044 W</t>
  </si>
  <si>
    <t>APL LION CITY</t>
  </si>
  <si>
    <t>1FL24W</t>
  </si>
  <si>
    <t>AEU2 NM3 041 W</t>
  </si>
  <si>
    <t>APL FULLERTON</t>
  </si>
  <si>
    <t>1FL26W</t>
  </si>
  <si>
    <t xml:space="preserve">航线：欧洲AEU3线 (梅山码头)  日截二开  订舱：肖静 89079058    客服：胡洲逸 89079054 </t>
  </si>
  <si>
    <t xml:space="preserve">船   名 </t>
  </si>
  <si>
    <t xml:space="preserve"> 经营人 </t>
  </si>
  <si>
    <t xml:space="preserve"> 宁波 </t>
  </si>
  <si>
    <t xml:space="preserve"> 新加坡 </t>
  </si>
  <si>
    <t xml:space="preserve"> 鹿特丹 </t>
  </si>
  <si>
    <t xml:space="preserve"> 汉堡 </t>
  </si>
  <si>
    <t xml:space="preserve"> 安特卫普 </t>
  </si>
  <si>
    <t xml:space="preserve">EVOY </t>
  </si>
  <si>
    <t xml:space="preserve"> OPERATOR </t>
  </si>
  <si>
    <t xml:space="preserve"> CNNGB </t>
  </si>
  <si>
    <t xml:space="preserve"> SGSIN </t>
  </si>
  <si>
    <t xml:space="preserve"> NLRTM </t>
  </si>
  <si>
    <t xml:space="preserve"> DEHAM </t>
  </si>
  <si>
    <t xml:space="preserve"> BEANR </t>
  </si>
  <si>
    <t>AEU3 CSE 032W</t>
  </si>
  <si>
    <t>COSCO SHIPPING SAGITTARIUS</t>
  </si>
  <si>
    <t>032W</t>
  </si>
  <si>
    <t>AEU3 MTA 005W</t>
  </si>
  <si>
    <t>OOCL PORTUGAL</t>
  </si>
  <si>
    <t>005W</t>
  </si>
  <si>
    <t>AEU3 MSZ 006W</t>
  </si>
  <si>
    <t>OOCL DENMARK</t>
  </si>
  <si>
    <t>006W</t>
  </si>
  <si>
    <t>AEU3 CNG 039W</t>
  </si>
  <si>
    <t>COSCO SHIPPING CAPRICORN</t>
  </si>
  <si>
    <t>039W</t>
  </si>
  <si>
    <t>AEU3 CSD 034W</t>
  </si>
  <si>
    <t>COSCO SHIPPING VIRGO</t>
  </si>
  <si>
    <t>034W</t>
  </si>
  <si>
    <t>航线：AEU5线 (梅山码头）  一截三开 订舱：张旭凯 TEL:89079060 航线客服：赵宇峤 TEL:89079053</t>
  </si>
  <si>
    <r>
      <rPr>
        <b/>
        <sz val="10"/>
        <rFont val="宋体"/>
        <charset val="134"/>
      </rPr>
      <t>宁波</t>
    </r>
    <r>
      <rPr>
        <b/>
        <sz val="10"/>
        <color indexed="8"/>
        <rFont val="宋体"/>
        <charset val="134"/>
      </rPr>
      <t xml:space="preserve"> </t>
    </r>
  </si>
  <si>
    <t>鹿特丹</t>
  </si>
  <si>
    <t>汉堡</t>
  </si>
  <si>
    <t>Rotterdam</t>
  </si>
  <si>
    <t>Felixstow</t>
  </si>
  <si>
    <t>Hamburg</t>
  </si>
  <si>
    <t>NLRTM</t>
  </si>
  <si>
    <t>DEHAM</t>
  </si>
  <si>
    <t>AEU5 M50 015 W</t>
  </si>
  <si>
    <t>EVER ALP</t>
  </si>
  <si>
    <t>1377W</t>
  </si>
  <si>
    <t>AEU5 M87 014 W</t>
  </si>
  <si>
    <t>EVER ARM</t>
  </si>
  <si>
    <t>1378W</t>
  </si>
  <si>
    <t>AEU5 MAG 013 W</t>
  </si>
  <si>
    <t>EVER ALOT</t>
  </si>
  <si>
    <t>1379W</t>
  </si>
  <si>
    <t>AEU5 MHG 012 W</t>
  </si>
  <si>
    <t>EVER ATOP</t>
  </si>
  <si>
    <t>1380W</t>
  </si>
  <si>
    <t>AEU5 NLM 025 W</t>
  </si>
  <si>
    <t>EVER GREET</t>
  </si>
  <si>
    <t>1381W</t>
  </si>
  <si>
    <t>航线：欧洲AEU6线(梅山码头) 日截二开   订舱：张旭凯 TEL:89079060  航线客服：龚子昕89079167</t>
  </si>
  <si>
    <t>勒哈佛</t>
  </si>
  <si>
    <t>安特卫普</t>
  </si>
  <si>
    <r>
      <rPr>
        <b/>
        <sz val="10"/>
        <rFont val="宋体"/>
        <charset val="134"/>
        <scheme val="minor"/>
      </rPr>
      <t> </t>
    </r>
    <r>
      <rPr>
        <b/>
        <sz val="10"/>
        <color indexed="8"/>
        <rFont val="宋体"/>
        <charset val="134"/>
        <scheme val="minor"/>
      </rPr>
      <t>SGSIN</t>
    </r>
  </si>
  <si>
    <t>BEANR</t>
  </si>
  <si>
    <t>AEU6 NWE 019 W</t>
  </si>
  <si>
    <t>CMA CGM PALAIS ROYAL</t>
  </si>
  <si>
    <t>0FML8W</t>
  </si>
  <si>
    <t>航线：欧洲AEU6线(梅山码头) 日截三开   订舱：张旭凯 TEL:89079060  航线客服：龚子昕89079167</t>
  </si>
  <si>
    <t>AEU6 R9K 017 W</t>
  </si>
  <si>
    <t>CMA CGM SORBONNE</t>
  </si>
  <si>
    <t>0FMLAW</t>
  </si>
  <si>
    <t>AEU6 NXV 019 W</t>
  </si>
  <si>
    <t>CMA CGM LOUVRE</t>
  </si>
  <si>
    <t>0FMLCW</t>
  </si>
  <si>
    <t>AEU6 D1H 001 W</t>
  </si>
  <si>
    <t>CMA CGM VENDOME</t>
  </si>
  <si>
    <t>0FMLGW</t>
  </si>
  <si>
    <t>AEU6 RJH 018 W</t>
  </si>
  <si>
    <t>CMA CGM CONCORDE</t>
  </si>
  <si>
    <t>0FMLIW</t>
  </si>
  <si>
    <t>W</t>
  </si>
  <si>
    <t>航线：欧洲AEU9线 (梅山码头)  六截一开    订舱：张旭凯 TEL:89079060    航线客服：赵宇峤89079053</t>
  </si>
  <si>
    <t>CNSHA</t>
  </si>
  <si>
    <t>AEU9 D20 007 W</t>
  </si>
  <si>
    <t>EVER MEGA</t>
  </si>
  <si>
    <t>0789W</t>
  </si>
  <si>
    <t>AEU9 NKI 026 W</t>
  </si>
  <si>
    <t>EVER GOVERN</t>
  </si>
  <si>
    <t>0790W</t>
  </si>
  <si>
    <t>AEU9 S1D 049 W</t>
  </si>
  <si>
    <t>TRITON</t>
  </si>
  <si>
    <t>0791W</t>
  </si>
  <si>
    <t>AEU9 MVE 007 W</t>
  </si>
  <si>
    <t>EVER MEED</t>
  </si>
  <si>
    <t>0792W</t>
  </si>
  <si>
    <t>AEU9 QLU 058 W</t>
  </si>
  <si>
    <t>EVER TOP</t>
  </si>
  <si>
    <t>0793W</t>
  </si>
  <si>
    <r>
      <rPr>
        <b/>
        <sz val="20"/>
        <rFont val="华文行楷"/>
        <charset val="134"/>
      </rPr>
      <t>中远海运集装箱宁波分部</t>
    </r>
    <r>
      <rPr>
        <b/>
        <sz val="20"/>
        <rFont val="宋体"/>
        <charset val="134"/>
      </rPr>
      <t>12</t>
    </r>
    <r>
      <rPr>
        <b/>
        <sz val="20"/>
        <rFont val="华文行楷"/>
        <charset val="134"/>
      </rPr>
      <t>月份船期表</t>
    </r>
    <r>
      <rPr>
        <b/>
        <sz val="20"/>
        <color indexed="10"/>
        <rFont val="宋体"/>
        <charset val="134"/>
        <scheme val="minor"/>
      </rPr>
      <t>(亚太）</t>
    </r>
  </si>
  <si>
    <t xml:space="preserve">航线：中东MEX线 (梅山码头)  订舱：余洁敏 TEL:89079092 航线客服：徐璐  TEL:89079081  五截日开  </t>
  </si>
  <si>
    <t>船   名</t>
  </si>
  <si>
    <t>进口航次</t>
  </si>
  <si>
    <t>杰布阿里</t>
  </si>
  <si>
    <t>阿布扎比</t>
  </si>
  <si>
    <t>达曼</t>
  </si>
  <si>
    <t>AEJEA</t>
  </si>
  <si>
    <t>AEABD</t>
  </si>
  <si>
    <t>SADM1\SADM2</t>
  </si>
  <si>
    <t>MEX Q7U 074 W</t>
  </si>
  <si>
    <t>CSCL INDIAN OCEAN</t>
  </si>
  <si>
    <t>074W</t>
  </si>
  <si>
    <t>MEX R9E 058 W</t>
  </si>
  <si>
    <t>CSCL ARCTIC OCEAN</t>
  </si>
  <si>
    <t>058W</t>
  </si>
  <si>
    <t>MEX Q8W 073 W</t>
  </si>
  <si>
    <t>CSCL GLOBE</t>
  </si>
  <si>
    <t>073W</t>
  </si>
  <si>
    <t>MEX CNB 046 W</t>
  </si>
  <si>
    <t>COSCO SHIPPING AQUARIUS</t>
  </si>
  <si>
    <t>046W</t>
  </si>
  <si>
    <t>MEX QIP 064 W</t>
  </si>
  <si>
    <t>CSCL ATLANTIC OCEAN</t>
  </si>
  <si>
    <t>064W</t>
  </si>
  <si>
    <t>航线：中东MEX4线 (梅山码头) 四截六开 订舱：王璐璐 TEL:89079090 航线客服：周慧敏 TEL:89079071</t>
  </si>
  <si>
    <t>船名</t>
  </si>
  <si>
    <t>哈马德</t>
  </si>
  <si>
    <t>VSL</t>
  </si>
  <si>
    <t>QAHMD</t>
  </si>
  <si>
    <t>MEX4 QXC 053 W</t>
  </si>
  <si>
    <t>CMA CGM MUSCA</t>
  </si>
  <si>
    <t>0MDFFW</t>
  </si>
  <si>
    <t>MEX4 SVC 643 W</t>
  </si>
  <si>
    <t>CMA CGM NEVADA</t>
  </si>
  <si>
    <t>0MDFHW</t>
  </si>
  <si>
    <t>MEX4 QUO 046 W</t>
  </si>
  <si>
    <t>CMA CGM ALEXANDER VON HUMBOLDT</t>
  </si>
  <si>
    <t>0MDFJW</t>
  </si>
  <si>
    <t>MEX4 NZM 012 W</t>
  </si>
  <si>
    <t>CMA CGM PATAGONIA</t>
  </si>
  <si>
    <t>0MDFLW</t>
  </si>
  <si>
    <t>MEX4 QF2 088 W</t>
  </si>
  <si>
    <t>CMA CGM ALASKA</t>
  </si>
  <si>
    <t>0MDFNW</t>
  </si>
  <si>
    <t>航线：中东MEX5线 (梅山码头) 二截四开 订舱：余洁敏 TEL:89079092 航线客服：陈岱力 TEL:89079080</t>
  </si>
  <si>
    <t>巴生</t>
  </si>
  <si>
    <t>乌姆卡萨（北港）</t>
  </si>
  <si>
    <t>MYPKG</t>
  </si>
  <si>
    <t>IQUQS</t>
  </si>
  <si>
    <t>MEX5 QJJ 069 W</t>
  </si>
  <si>
    <t>EVER LOTUS</t>
  </si>
  <si>
    <t>1699W</t>
  </si>
  <si>
    <t>MEX5 Q8N 064 W</t>
  </si>
  <si>
    <t>EVER LOVELY</t>
  </si>
  <si>
    <t>1700W</t>
  </si>
  <si>
    <t>MEX5 QCB 079 W</t>
  </si>
  <si>
    <t>EVER LIVEN</t>
  </si>
  <si>
    <t>1701W</t>
  </si>
  <si>
    <t>MEX5 QCA 082 W</t>
  </si>
  <si>
    <t>EVER LOGIC</t>
  </si>
  <si>
    <t>1702W</t>
  </si>
  <si>
    <t>MEX5 Q96 074 W</t>
  </si>
  <si>
    <t>EVER LAUREL</t>
  </si>
  <si>
    <t>1703W</t>
  </si>
  <si>
    <r>
      <rPr>
        <b/>
        <sz val="10"/>
        <color theme="1"/>
        <rFont val="宋体"/>
        <charset val="134"/>
        <scheme val="minor"/>
      </rPr>
      <t xml:space="preserve">航线:澳洲线A3C </t>
    </r>
    <r>
      <rPr>
        <b/>
        <sz val="10"/>
        <color rgb="FFFF0000"/>
        <rFont val="宋体"/>
        <charset val="134"/>
        <scheme val="minor"/>
      </rPr>
      <t xml:space="preserve">梅山码头 </t>
    </r>
    <r>
      <rPr>
        <b/>
        <sz val="10"/>
        <color theme="1"/>
        <rFont val="宋体"/>
        <charset val="134"/>
        <scheme val="minor"/>
      </rPr>
      <t>五截日开 订舱：金洁 89079171    航线客服：彭建锋 TEL:89079073 </t>
    </r>
  </si>
  <si>
    <t>悉尼</t>
  </si>
  <si>
    <t>墨尔本</t>
  </si>
  <si>
    <t>布里斯班</t>
  </si>
  <si>
    <t>AUSYD</t>
  </si>
  <si>
    <t>AUMEL</t>
  </si>
  <si>
    <t>AUBNE</t>
  </si>
  <si>
    <t>取消</t>
  </si>
  <si>
    <t>A3C QSV 109 S</t>
  </si>
  <si>
    <t>OOCL MIAMI</t>
  </si>
  <si>
    <t>109S</t>
  </si>
  <si>
    <t>A3C RVP 118 S</t>
  </si>
  <si>
    <t>OOCL CANADA</t>
  </si>
  <si>
    <t>118S</t>
  </si>
  <si>
    <t>A3C NR2 036 S</t>
  </si>
  <si>
    <t>OOCL DURBAN</t>
  </si>
  <si>
    <t>036S</t>
  </si>
  <si>
    <t>A3C SMS 124 S</t>
  </si>
  <si>
    <t>OOCL BEIJING</t>
  </si>
  <si>
    <t>124S</t>
  </si>
  <si>
    <t>航线：新西兰 CNS线 五截六开 甬舟码头   王璐璐 89079090  航线客服：郑跃 TEL:89079070</t>
  </si>
  <si>
    <t xml:space="preserve"> 舟山 </t>
  </si>
  <si>
    <t xml:space="preserve"> 奥克兰 </t>
  </si>
  <si>
    <t xml:space="preserve"> 利特尔顿 </t>
  </si>
  <si>
    <t>惠灵顿</t>
  </si>
  <si>
    <t xml:space="preserve"> 纳皮尔 </t>
  </si>
  <si>
    <t xml:space="preserve"> 陶朗加 </t>
  </si>
  <si>
    <t>ZHOUSHAN</t>
  </si>
  <si>
    <t>NZAKL</t>
  </si>
  <si>
    <t>NZLYT</t>
  </si>
  <si>
    <t>NZWLG</t>
  </si>
  <si>
    <t>NZNPE</t>
  </si>
  <si>
    <t>NZTRG</t>
  </si>
  <si>
    <t xml:space="preserve">CNS RYS 373 S  </t>
  </si>
  <si>
    <t>XIN ZHANG ZHOU</t>
  </si>
  <si>
    <t>073S</t>
  </si>
  <si>
    <t>CNS R7Y 471 S</t>
  </si>
  <si>
    <t>ANL WAIKATO</t>
  </si>
  <si>
    <t>471S</t>
  </si>
  <si>
    <t>CNS N97 511 S</t>
  </si>
  <si>
    <t>ANL OTAGO</t>
  </si>
  <si>
    <t>511S</t>
  </si>
  <si>
    <t xml:space="preserve">CNS QP5 473 S  </t>
  </si>
  <si>
    <t>SC MONTREUX</t>
  </si>
  <si>
    <t>473S</t>
  </si>
  <si>
    <t xml:space="preserve">CNS RZS 175 S  </t>
  </si>
  <si>
    <t>OOCL BUSAN</t>
  </si>
  <si>
    <t>702S</t>
  </si>
  <si>
    <r>
      <rPr>
        <sz val="10"/>
        <rFont val="宋体"/>
        <charset val="134"/>
        <scheme val="minor"/>
      </rPr>
      <t>危险品、省外海铁箱和无法通过舟山跨海大桥的大件特种箱进场</t>
    </r>
    <r>
      <rPr>
        <sz val="10"/>
        <color rgb="FFFF0000"/>
        <rFont val="宋体"/>
        <charset val="134"/>
        <scheme val="minor"/>
      </rPr>
      <t>梅山码头</t>
    </r>
  </si>
  <si>
    <t>普通出口箱（除海铁）全部改由陆路集卡直进甬舟码头</t>
  </si>
  <si>
    <t>CAP线(梅山码头) 订舱：王璐璐 TEL:89079026     航线客服：徐璐  TEL:89079087</t>
  </si>
  <si>
    <t>HONG KONG</t>
  </si>
  <si>
    <t>Brisbane</t>
  </si>
  <si>
    <t>Townsville</t>
  </si>
  <si>
    <t>Lae</t>
  </si>
  <si>
    <t>Port Moresby</t>
  </si>
  <si>
    <t>Darwin</t>
  </si>
  <si>
    <t>HKHKG</t>
  </si>
  <si>
    <t>AUTSV</t>
  </si>
  <si>
    <t>PGLAE</t>
  </si>
  <si>
    <t>PGPOM</t>
  </si>
  <si>
    <t>AUDWN</t>
  </si>
  <si>
    <t>CAP TPG 029 S</t>
  </si>
  <si>
    <t>ESL WINNER</t>
  </si>
  <si>
    <t>029S</t>
  </si>
  <si>
    <t>航线:澳洲线A3N 梅山码头 一截三开 订舱：金洁 89079171  航线客服：邬蓓蕾 TEL:89079072</t>
  </si>
  <si>
    <t>A3N MSN 104 S</t>
  </si>
  <si>
    <t>ALS HERCULES</t>
  </si>
  <si>
    <t>004S</t>
  </si>
  <si>
    <t>ANL</t>
  </si>
  <si>
    <t>A3N D38 006 S</t>
  </si>
  <si>
    <t>ALS CLIVIA</t>
  </si>
  <si>
    <t>停航</t>
  </si>
  <si>
    <t>A3N MQM 104 S</t>
  </si>
  <si>
    <t>PELION</t>
  </si>
  <si>
    <t>A3N RWV 203 S</t>
  </si>
  <si>
    <t>OOCL SHANGHAI</t>
  </si>
  <si>
    <t>096S</t>
  </si>
  <si>
    <t>中远海运集装箱宁波分部12月份船期表(东南亚）</t>
  </si>
  <si>
    <r>
      <rPr>
        <b/>
        <sz val="10"/>
        <rFont val="宋体"/>
        <charset val="134"/>
        <scheme val="minor"/>
      </rPr>
      <t>航线：泰越线RBC2 （</t>
    </r>
    <r>
      <rPr>
        <b/>
        <sz val="10"/>
        <color rgb="FFFF0000"/>
        <rFont val="宋体"/>
        <charset val="134"/>
        <scheme val="minor"/>
      </rPr>
      <t>梅山码头</t>
    </r>
    <r>
      <rPr>
        <b/>
        <sz val="10"/>
        <rFont val="宋体"/>
        <charset val="134"/>
        <scheme val="minor"/>
      </rPr>
      <t>）  订舱：张婷 89079093 航线客服：郑跃 TEL:89079070 FAX：89079022  一截二开</t>
    </r>
  </si>
  <si>
    <t>蛇口</t>
  </si>
  <si>
    <t>西哈努克</t>
  </si>
  <si>
    <t>曼谷</t>
  </si>
  <si>
    <t>林查班</t>
  </si>
  <si>
    <t>CNSHK</t>
  </si>
  <si>
    <t>KHKOS</t>
  </si>
  <si>
    <t>THPAT</t>
  </si>
  <si>
    <t>THLCH</t>
  </si>
  <si>
    <t>RBC2 AIO 108 S</t>
  </si>
  <si>
    <t>INGENUITY</t>
  </si>
  <si>
    <t>108S</t>
  </si>
  <si>
    <t>CSE</t>
  </si>
  <si>
    <t>RBC2 MOZ 039 S</t>
  </si>
  <si>
    <t>NATTHA BHUM</t>
  </si>
  <si>
    <t>045S</t>
  </si>
  <si>
    <t>RCL</t>
  </si>
  <si>
    <t>RBC2 N60 087 S</t>
  </si>
  <si>
    <t>MILLENNIUM BRIGHT</t>
  </si>
  <si>
    <t>087S</t>
  </si>
  <si>
    <t>RBC2 AIO 109 S</t>
  </si>
  <si>
    <t>RBC2 MOZ 040 S</t>
  </si>
  <si>
    <t>046S</t>
  </si>
  <si>
    <t>航线：东南亚线CSE (梅山码头)  订舱：蒋东波 TEL:89079095   航线客服：徐璐 TEL:89079081  天截二开</t>
  </si>
  <si>
    <t>雅加达</t>
  </si>
  <si>
    <t>巴西古当</t>
  </si>
  <si>
    <t>IDJAK</t>
  </si>
  <si>
    <t>MYPGU</t>
  </si>
  <si>
    <t>CSE RYK 126 S</t>
  </si>
  <si>
    <t>XIN QIN HUANG DAO</t>
  </si>
  <si>
    <t>126S</t>
  </si>
  <si>
    <t>CSE QSW 260 S</t>
  </si>
  <si>
    <t>XIN YING KOU</t>
  </si>
  <si>
    <t>260S</t>
  </si>
  <si>
    <t>CSE RU0 275 S</t>
  </si>
  <si>
    <t>XIN SU ZHOU</t>
  </si>
  <si>
    <t>275S</t>
  </si>
  <si>
    <t>CSE CAQ 139 S</t>
  </si>
  <si>
    <t>COSCO HAIFA</t>
  </si>
  <si>
    <t>139S</t>
  </si>
  <si>
    <t>航线：PMX印巴线(梅山码头)   订舱：张婷 89079093  航线客服：陈岱力 TEL:89079080  FAX：89079022   三截四开</t>
  </si>
  <si>
    <t>巴生北</t>
  </si>
  <si>
    <t>科隆坡</t>
  </si>
  <si>
    <t>卡拉奇(K)</t>
  </si>
  <si>
    <t>卡拉奇(P)</t>
  </si>
  <si>
    <t>蒙德拉</t>
  </si>
  <si>
    <t>LKCMB</t>
  </si>
  <si>
    <t>PKKCT</t>
  </si>
  <si>
    <t>PKKHI</t>
  </si>
  <si>
    <t>INMUN</t>
  </si>
  <si>
    <t>PMX PNK 124 W</t>
  </si>
  <si>
    <t>WAN HAI 622</t>
  </si>
  <si>
    <t>W024</t>
  </si>
  <si>
    <t>WHL</t>
  </si>
  <si>
    <t>(MUN01)2025/12/18</t>
  </si>
  <si>
    <t>(CBM03)2025/12/26</t>
  </si>
  <si>
    <t>红色标注部分则是有港序变更</t>
  </si>
  <si>
    <t>PMX QG7 287 W</t>
  </si>
  <si>
    <t>XIN PU DONG</t>
  </si>
  <si>
    <t>287W</t>
  </si>
  <si>
    <t>(MUN01)2025/12/29</t>
  </si>
  <si>
    <t>(KHI02)2025/12/31</t>
  </si>
  <si>
    <t>(KHI03)2026/1/2</t>
  </si>
  <si>
    <t>PMX STB 037 W</t>
  </si>
  <si>
    <t>WAN HAI 626</t>
  </si>
  <si>
    <t>W027</t>
  </si>
  <si>
    <t>IAL</t>
  </si>
  <si>
    <t>(MUN01)2026/1/1</t>
  </si>
  <si>
    <t>(CBM03)2026/1/9</t>
  </si>
  <si>
    <t>PMX RSG 025 W</t>
  </si>
  <si>
    <t>WAN HAI 623</t>
  </si>
  <si>
    <t>W025</t>
  </si>
  <si>
    <t>(MUN01)2026/1/8</t>
  </si>
  <si>
    <t>(CBM03)2026/1/16</t>
  </si>
  <si>
    <r>
      <rPr>
        <b/>
        <sz val="10"/>
        <color theme="1"/>
        <rFont val="宋体"/>
        <charset val="134"/>
        <scheme val="minor"/>
      </rPr>
      <t>航线：CI1 印度线 (梅山码头)   订舱：陆莹 89079091   航线客服：彭建锋 89079073  </t>
    </r>
    <r>
      <rPr>
        <b/>
        <sz val="10"/>
        <color rgb="FFFF0000"/>
        <rFont val="宋体"/>
        <charset val="134"/>
        <scheme val="minor"/>
      </rPr>
      <t>天截二开</t>
    </r>
  </si>
  <si>
    <t>洋浦 (小铲滩)</t>
  </si>
  <si>
    <t>那瓦西瓦</t>
  </si>
  <si>
    <t>卡拉奇(SAPT)</t>
  </si>
  <si>
    <t>CNYPG</t>
  </si>
  <si>
    <t>INNSA</t>
  </si>
  <si>
    <t>PKKAR</t>
  </si>
  <si>
    <t>CI1 RXG 158 W</t>
  </si>
  <si>
    <t>XIN SHANGHAI</t>
  </si>
  <si>
    <t>158W</t>
  </si>
  <si>
    <t>CI1 NK3 170 W</t>
  </si>
  <si>
    <t>OOCL ATLANTA</t>
  </si>
  <si>
    <t>170W</t>
  </si>
  <si>
    <t>CI1 QL7 157 W</t>
  </si>
  <si>
    <t>XIN BEIJING</t>
  </si>
  <si>
    <t>157W</t>
  </si>
  <si>
    <r>
      <rPr>
        <b/>
        <sz val="10"/>
        <color theme="1"/>
        <rFont val="宋体"/>
        <charset val="134"/>
        <scheme val="minor"/>
      </rPr>
      <t>航线：</t>
    </r>
    <r>
      <rPr>
        <b/>
        <sz val="10"/>
        <color rgb="FFFF0000"/>
        <rFont val="宋体"/>
        <charset val="134"/>
        <scheme val="minor"/>
      </rPr>
      <t>CI2</t>
    </r>
    <r>
      <rPr>
        <b/>
        <sz val="10"/>
        <color theme="1"/>
        <rFont val="宋体"/>
        <charset val="134"/>
        <scheme val="minor"/>
      </rPr>
      <t xml:space="preserve"> 印度线 (</t>
    </r>
    <r>
      <rPr>
        <b/>
        <sz val="10"/>
        <color rgb="FFFF0000"/>
        <rFont val="宋体"/>
        <charset val="134"/>
        <scheme val="minor"/>
      </rPr>
      <t>北一集司</t>
    </r>
    <r>
      <rPr>
        <b/>
        <sz val="10"/>
        <color theme="1"/>
        <rFont val="宋体"/>
        <charset val="134"/>
        <scheme val="minor"/>
      </rPr>
      <t>)   订舱：余洁敏 TEL:89079092  航线客服：彭建锋 89079073  一截三开</t>
    </r>
  </si>
  <si>
    <t>科钦</t>
  </si>
  <si>
    <t>INCOK</t>
  </si>
  <si>
    <t xml:space="preserve">CI2 Q8U 080 W </t>
  </si>
  <si>
    <t>WAN HAI 611</t>
  </si>
  <si>
    <t>W081</t>
  </si>
  <si>
    <t>CI2 QW9 088 W</t>
  </si>
  <si>
    <t>WAN HAI 512</t>
  </si>
  <si>
    <t>W118</t>
  </si>
  <si>
    <t>CI2 QP1 092 W</t>
  </si>
  <si>
    <t>WAN HAI 511</t>
  </si>
  <si>
    <t>W105</t>
  </si>
  <si>
    <t xml:space="preserve">CI2 R5C 069 W </t>
  </si>
  <si>
    <t>WAN HAI 612</t>
  </si>
  <si>
    <t>W085</t>
  </si>
  <si>
    <t>截单时间：周一12:00</t>
  </si>
  <si>
    <r>
      <rPr>
        <b/>
        <sz val="10"/>
        <color theme="1"/>
        <rFont val="宋体"/>
        <charset val="134"/>
        <scheme val="minor"/>
      </rPr>
      <t>航线：AK6釜山线(</t>
    </r>
    <r>
      <rPr>
        <b/>
        <sz val="10"/>
        <color rgb="FFFF0000"/>
        <rFont val="宋体"/>
        <charset val="134"/>
        <scheme val="minor"/>
      </rPr>
      <t>大榭码头</t>
    </r>
    <r>
      <rPr>
        <b/>
        <sz val="10"/>
        <color theme="1"/>
        <rFont val="宋体"/>
        <charset val="134"/>
        <scheme val="minor"/>
      </rPr>
      <t>) 王璐璐 89079090  航线客服：彭建锋  TEL:89079073 三截四开</t>
    </r>
  </si>
  <si>
    <t>光阳</t>
  </si>
  <si>
    <t>VOY</t>
  </si>
  <si>
    <t>OPT</t>
  </si>
  <si>
    <t>SKBUS</t>
  </si>
  <si>
    <t>SKKAN</t>
  </si>
  <si>
    <t>京汉海运</t>
  </si>
  <si>
    <t>AK6 CKA 995 E</t>
  </si>
  <si>
    <t>SONGYUNHE</t>
  </si>
  <si>
    <t>995E</t>
  </si>
  <si>
    <t>AK6 CKA 996 E</t>
  </si>
  <si>
    <t>996E</t>
  </si>
  <si>
    <t>AK6 CKA 997 E</t>
  </si>
  <si>
    <t>997E</t>
  </si>
  <si>
    <t>AK6 CKA 998 E</t>
  </si>
  <si>
    <t>998E</t>
  </si>
  <si>
    <t>航线：AK12仁川线(大榭码头) 王璐璐 89079090  航线客服：彭建锋 89079073    二截三开</t>
  </si>
  <si>
    <t>仁川</t>
  </si>
  <si>
    <t>KRINC</t>
  </si>
  <si>
    <t>AK12 QSF 595 E</t>
  </si>
  <si>
    <t>XIN MING ZHOU 20</t>
  </si>
  <si>
    <t>2550E</t>
  </si>
  <si>
    <t>长航扬子江</t>
  </si>
  <si>
    <t>AK12 QSF 596 E</t>
  </si>
  <si>
    <t>2551E</t>
  </si>
  <si>
    <t>AK12 QSF 597 E</t>
  </si>
  <si>
    <t>2552E</t>
  </si>
  <si>
    <t>AK12 QSF 598 E</t>
  </si>
  <si>
    <t>2553E</t>
  </si>
  <si>
    <t>AK12 QSF 599 E</t>
  </si>
  <si>
    <t>2554E</t>
  </si>
  <si>
    <r>
      <rPr>
        <b/>
        <sz val="10"/>
        <color theme="1"/>
        <rFont val="宋体"/>
        <charset val="134"/>
        <scheme val="minor"/>
      </rPr>
      <t>航线：AK49仁川线(</t>
    </r>
    <r>
      <rPr>
        <b/>
        <sz val="10"/>
        <color rgb="FFFF0000"/>
        <rFont val="宋体"/>
        <charset val="134"/>
        <scheme val="minor"/>
      </rPr>
      <t>大榭码头</t>
    </r>
    <r>
      <rPr>
        <b/>
        <sz val="10"/>
        <color theme="1"/>
        <rFont val="宋体"/>
        <charset val="134"/>
        <scheme val="minor"/>
      </rPr>
      <t>) 订舱：王璐璐 89079090  航线客服：彭建锋  89079073   三截四开</t>
    </r>
  </si>
  <si>
    <t>AK49 NYJ 670 E</t>
  </si>
  <si>
    <t>CONSISTENCE</t>
  </si>
  <si>
    <t>670E</t>
  </si>
  <si>
    <t>仁川轮渡</t>
  </si>
  <si>
    <t>AK49 NYJ 671 E</t>
  </si>
  <si>
    <t>671E</t>
  </si>
  <si>
    <t>AK49 NYJ 672 E</t>
  </si>
  <si>
    <t>672E</t>
  </si>
  <si>
    <t>AK49 NYJ 673 E</t>
  </si>
  <si>
    <t>673E</t>
  </si>
  <si>
    <t>AK49 NYJ 674 E</t>
  </si>
  <si>
    <t>674E</t>
  </si>
  <si>
    <r>
      <rPr>
        <b/>
        <sz val="10"/>
        <color theme="1"/>
        <rFont val="宋体"/>
        <charset val="134"/>
        <scheme val="minor"/>
      </rPr>
      <t>航线:</t>
    </r>
    <r>
      <rPr>
        <b/>
        <sz val="10"/>
        <color rgb="FFFF0000"/>
        <rFont val="宋体"/>
        <charset val="134"/>
        <scheme val="minor"/>
      </rPr>
      <t>REAAC</t>
    </r>
    <r>
      <rPr>
        <b/>
        <sz val="10"/>
        <color theme="1"/>
        <rFont val="宋体"/>
        <charset val="134"/>
        <scheme val="minor"/>
      </rPr>
      <t xml:space="preserve"> </t>
    </r>
    <r>
      <rPr>
        <b/>
        <sz val="10"/>
        <color rgb="FFFF0000"/>
        <rFont val="宋体"/>
        <charset val="134"/>
        <scheme val="minor"/>
      </rPr>
      <t>梅山码头</t>
    </r>
    <r>
      <rPr>
        <b/>
        <sz val="10"/>
        <rFont val="宋体"/>
        <charset val="134"/>
        <scheme val="minor"/>
      </rPr>
      <t xml:space="preserve"> 二截四</t>
    </r>
    <r>
      <rPr>
        <b/>
        <sz val="10"/>
        <color theme="1"/>
        <rFont val="宋体"/>
        <charset val="134"/>
        <scheme val="minor"/>
      </rPr>
      <t>开 订舱：金洁 89079171    航线客服：彭建锋 TEL:89079073 </t>
    </r>
  </si>
  <si>
    <t>盖梅</t>
  </si>
  <si>
    <t>海防</t>
  </si>
  <si>
    <t>VNCMP</t>
  </si>
  <si>
    <t>VNHPG</t>
  </si>
  <si>
    <t>AAC CCL 113 W</t>
  </si>
  <si>
    <t>113W</t>
  </si>
  <si>
    <t xml:space="preserve">AAC TAA 111 W </t>
  </si>
  <si>
    <t>COSCO THAILAND</t>
  </si>
  <si>
    <t>111W</t>
  </si>
  <si>
    <t>AAC CCK 106 W</t>
  </si>
  <si>
    <t>COSCO TAICANG</t>
  </si>
  <si>
    <t>106W</t>
  </si>
  <si>
    <t xml:space="preserve">AAC HCY 067 W </t>
  </si>
  <si>
    <t>CSCL YELLOW SEA</t>
  </si>
  <si>
    <t>067W</t>
  </si>
  <si>
    <t>待定</t>
  </si>
  <si>
    <t>航线：CPX印巴线(三期码头)   航线：郑跃 TEL:89079070 订舱：余洁敏 TEL:89079092   五截日开</t>
  </si>
  <si>
    <t>卡拉奇</t>
  </si>
  <si>
    <t>科伦坡</t>
  </si>
  <si>
    <t>CPX QDL 194 W</t>
  </si>
  <si>
    <t>OOCL NAGOYA</t>
  </si>
  <si>
    <t>216W</t>
  </si>
  <si>
    <t>OOL</t>
  </si>
  <si>
    <t>CPX RFY 157 W</t>
  </si>
  <si>
    <t>ARAYA BHUM</t>
  </si>
  <si>
    <t>2508W</t>
  </si>
  <si>
    <t>YML</t>
  </si>
  <si>
    <t>CPX ROQ 137 W</t>
  </si>
  <si>
    <t xml:space="preserve">OOCL JAKARTA </t>
  </si>
  <si>
    <t>188W</t>
  </si>
  <si>
    <t>CPX QJM 193 W</t>
  </si>
  <si>
    <t>OOCL LE HAVRE</t>
  </si>
  <si>
    <t>204W</t>
  </si>
  <si>
    <t>CPX RJU 134 W</t>
  </si>
  <si>
    <t>OOCL DALIAN</t>
  </si>
  <si>
    <t>716W</t>
  </si>
  <si>
    <t>航线：东南亚线PA1 (梅山码头)  订舱：王璐璐 89079090 航线客服：陈岱力 TEL:89079080 FAX：87669966   一截二开</t>
  </si>
  <si>
    <t>巴生西</t>
  </si>
  <si>
    <t>MYPKE</t>
  </si>
  <si>
    <t>PA1 CCG 109 S</t>
  </si>
  <si>
    <t>COSCO OCEANIA</t>
  </si>
  <si>
    <t>PA1 RUU 117 S</t>
  </si>
  <si>
    <t>XIN NING BO</t>
  </si>
  <si>
    <t>117S</t>
  </si>
  <si>
    <t>PA1 CAY 112 S</t>
  </si>
  <si>
    <t xml:space="preserve">TIAN CHANG HE </t>
  </si>
  <si>
    <t>112S</t>
  </si>
  <si>
    <t>PA1 RWW 169 S</t>
  </si>
  <si>
    <t>OOCL CALIFORNIA</t>
  </si>
  <si>
    <t>169S</t>
  </si>
  <si>
    <t>航线：FCE东印度线(二期码头)  订舱：余洁敏 TEL:89079092  航线客服：陈岱力  TEL:89079080   FAX：89079022   三截五开</t>
  </si>
  <si>
    <t>香港</t>
  </si>
  <si>
    <t>钦奈</t>
  </si>
  <si>
    <t>印诺尔</t>
  </si>
  <si>
    <t>MYPKW</t>
  </si>
  <si>
    <t>INMAA</t>
  </si>
  <si>
    <t>INKAT</t>
  </si>
  <si>
    <t>FCE D6G 002 W</t>
  </si>
  <si>
    <t>WAN HAI 323</t>
  </si>
  <si>
    <t>W054</t>
  </si>
  <si>
    <t>FCE QNN 176 W</t>
  </si>
  <si>
    <t>XIN WEN ZHOU</t>
  </si>
  <si>
    <t>176W</t>
  </si>
  <si>
    <t>FCE DEJ 006 W</t>
  </si>
  <si>
    <t>WAN HAI 355</t>
  </si>
  <si>
    <t>W050</t>
  </si>
  <si>
    <t>航线：AIS印巴中东航线 (北二集司)    订舱：张婷 89079093   航线客服：徐璐 89079081</t>
  </si>
  <si>
    <t>孟买新港</t>
  </si>
  <si>
    <t>卡拉奇SAPT</t>
  </si>
  <si>
    <t>AIS RE6 095 W</t>
  </si>
  <si>
    <t>KMTC COLOMBO</t>
  </si>
  <si>
    <t>2507W</t>
  </si>
  <si>
    <t>KMD</t>
  </si>
  <si>
    <t>ESL</t>
  </si>
  <si>
    <t xml:space="preserve"> AIS N5D 041 W</t>
  </si>
  <si>
    <t>KMTC DELHI</t>
  </si>
  <si>
    <t>AIS MLH 007 W</t>
  </si>
  <si>
    <t>ZHONG GU HANG ZHOU</t>
  </si>
  <si>
    <t>25007W</t>
  </si>
  <si>
    <t>TSL</t>
  </si>
  <si>
    <r>
      <rPr>
        <b/>
        <sz val="10"/>
        <color rgb="FF000000"/>
        <rFont val="宋体"/>
        <charset val="134"/>
        <scheme val="minor"/>
      </rPr>
      <t>航线：AS1印巴线</t>
    </r>
    <r>
      <rPr>
        <b/>
        <sz val="10"/>
        <color rgb="FFFF0000"/>
        <rFont val="宋体"/>
        <charset val="134"/>
        <scheme val="minor"/>
      </rPr>
      <t>(梅山码头)</t>
    </r>
    <r>
      <rPr>
        <b/>
        <sz val="10"/>
        <color rgb="FF000000"/>
        <rFont val="宋体"/>
        <charset val="134"/>
        <scheme val="minor"/>
      </rPr>
      <t xml:space="preserve">     订舱 余洁敏 TEL:89079092  航线：陈鑫 TEL:89079094  </t>
    </r>
    <r>
      <rPr>
        <b/>
        <sz val="10"/>
        <color rgb="FFFF0000"/>
        <rFont val="宋体"/>
        <charset val="134"/>
        <scheme val="minor"/>
      </rPr>
      <t>三截五开</t>
    </r>
  </si>
  <si>
    <t>AS1 AO4 058 W</t>
  </si>
  <si>
    <t>APL QINGDAO</t>
  </si>
  <si>
    <t>0FFG7W</t>
  </si>
  <si>
    <t>AS1 R1G 043 W</t>
  </si>
  <si>
    <t>CMA CGM ATTILA</t>
  </si>
  <si>
    <t>0FFG9W</t>
  </si>
  <si>
    <t>AS1 T93 086 W</t>
  </si>
  <si>
    <t>COSCO PRINCE RUPERT</t>
  </si>
  <si>
    <t>0FFGBW</t>
  </si>
  <si>
    <t>BLANK VOY</t>
  </si>
  <si>
    <t xml:space="preserve">航线：泰国线CTX（梅山码头）订舱：余洁敏 TEL:89079092  航线客服：邬蓓蕾 TEL:89079072 FAX：89079022 </t>
  </si>
  <si>
    <t xml:space="preserve">林查班 </t>
  </si>
  <si>
    <t xml:space="preserve">海防 </t>
  </si>
  <si>
    <t>VNHPH</t>
  </si>
  <si>
    <t>CTX MMG 047 S</t>
  </si>
  <si>
    <t>XIN BIN HONG</t>
  </si>
  <si>
    <t>047S</t>
  </si>
  <si>
    <t>CTX QUU 026 S</t>
  </si>
  <si>
    <t>CMA CGM GUILD</t>
  </si>
  <si>
    <t>0FQ2YS</t>
  </si>
  <si>
    <t>CNC</t>
  </si>
  <si>
    <t>CTX TDC 084 S</t>
  </si>
  <si>
    <t>QINGDAO TOWER</t>
  </si>
  <si>
    <t>0FQ30S</t>
  </si>
  <si>
    <t>CTX MMG 048 S</t>
  </si>
  <si>
    <t>048S</t>
  </si>
  <si>
    <t>CTX QUU 027 S</t>
  </si>
  <si>
    <t>0FQ34S</t>
  </si>
  <si>
    <t xml:space="preserve">航线：印尼线 CTI1（北二集司）  订舱：陆莹 89079091  航线客服：郑跃 89079070  </t>
  </si>
  <si>
    <t>船     名</t>
  </si>
  <si>
    <t>泗水</t>
  </si>
  <si>
    <t>达澳</t>
  </si>
  <si>
    <t>IDSUB</t>
  </si>
  <si>
    <t>PHDVO</t>
  </si>
  <si>
    <t>CTI1 RBD 198 S</t>
  </si>
  <si>
    <t>YM EFFICIENCY</t>
  </si>
  <si>
    <t>CTI1 CAN 134 S</t>
  </si>
  <si>
    <t>COSCO HOUSTON</t>
  </si>
  <si>
    <t>NGS</t>
  </si>
  <si>
    <t>CTI1 QRW 038 S</t>
  </si>
  <si>
    <t>STAMATIS B</t>
  </si>
  <si>
    <t>GSL</t>
  </si>
  <si>
    <t>CTI1 RIG 232 S</t>
  </si>
  <si>
    <t>XIN BEI LUN</t>
  </si>
  <si>
    <t>280S</t>
  </si>
  <si>
    <t>CTI1 RBD 199 S</t>
  </si>
  <si>
    <t xml:space="preserve">航线：东南亚线CP8 大榭码头 订舱：陆莹 89079091 航线：邬蓓蕾 TEL:89079072 FAX：89079022  天截一开 </t>
  </si>
  <si>
    <t>马尼拉北港</t>
  </si>
  <si>
    <t>马尼拉南港</t>
  </si>
  <si>
    <t>PHMNN</t>
  </si>
  <si>
    <t xml:space="preserve"> PHMNS</t>
  </si>
  <si>
    <t>CP8 TMD 198 S</t>
  </si>
  <si>
    <t>JIN SHUN HE</t>
  </si>
  <si>
    <t>0JVMUS</t>
  </si>
  <si>
    <t>CP8 MTS 019 S</t>
  </si>
  <si>
    <t>BRIGHT COSMOS</t>
  </si>
  <si>
    <t>019S</t>
  </si>
  <si>
    <t>CP8 TMD 199 S</t>
  </si>
  <si>
    <t>0JVMYS</t>
  </si>
  <si>
    <t>CP8 MTS 020 S</t>
  </si>
  <si>
    <t>020S</t>
  </si>
  <si>
    <t>CP8 TMD 200 S</t>
  </si>
  <si>
    <t>0JVN2S</t>
  </si>
  <si>
    <t xml:space="preserve">航线：CV2越南线(大榭码头)  订舱：余洁敏 TEL:89079092  航线客服：陈鑫  TEL:89079094  </t>
  </si>
  <si>
    <t>胡志明 CAT LAI</t>
  </si>
  <si>
    <t>VNSGN</t>
  </si>
  <si>
    <t>CV2 MVD 021 S</t>
  </si>
  <si>
    <t>KANWAY LUCKY</t>
  </si>
  <si>
    <t>021S</t>
  </si>
  <si>
    <t>CV2 MZJ 021 S</t>
  </si>
  <si>
    <t>DING XIANG TAI PING</t>
  </si>
  <si>
    <t>CV2 BJB 006 S</t>
  </si>
  <si>
    <t>BEROLINA C</t>
  </si>
  <si>
    <t>006S</t>
  </si>
  <si>
    <t>CV2 A4D 096 S</t>
  </si>
  <si>
    <t>HANSA FRESENBURG</t>
  </si>
  <si>
    <r>
      <rPr>
        <b/>
        <sz val="10"/>
        <rFont val="宋体"/>
        <charset val="134"/>
        <scheme val="minor"/>
      </rPr>
      <t>航线：东南亚线</t>
    </r>
    <r>
      <rPr>
        <b/>
        <u/>
        <sz val="10"/>
        <rFont val="宋体"/>
        <charset val="134"/>
        <scheme val="minor"/>
      </rPr>
      <t>SIS1 (大榭码头)  订舱：余洁敏 TEL:89079092  航线客服：徐璐 TEL:89079081  　</t>
    </r>
  </si>
  <si>
    <r>
      <rPr>
        <b/>
        <sz val="10"/>
        <color rgb="FF000000"/>
        <rFont val="宋体"/>
        <charset val="134"/>
        <scheme val="minor"/>
      </rPr>
      <t>船</t>
    </r>
    <r>
      <rPr>
        <b/>
        <sz val="10"/>
        <color theme="1"/>
        <rFont val="宋体"/>
        <charset val="134"/>
        <scheme val="minor"/>
      </rPr>
      <t>   名</t>
    </r>
  </si>
  <si>
    <t>IDJKT</t>
  </si>
  <si>
    <t>SIS1 RUS 111 S</t>
  </si>
  <si>
    <t>XIN YAN TIAN</t>
  </si>
  <si>
    <t>111S</t>
  </si>
  <si>
    <t>SIS1 MPF 014 S</t>
  </si>
  <si>
    <t>ZHONG GU FU ZHOU</t>
  </si>
  <si>
    <t>1QAKSS</t>
  </si>
  <si>
    <t>SIS1 RW0 259 S</t>
  </si>
  <si>
    <t>XIN YAN TAI</t>
  </si>
  <si>
    <t>265S</t>
  </si>
  <si>
    <t>SIS1 MIZ 033 S</t>
  </si>
  <si>
    <t>ZHONG GU JI NAN</t>
  </si>
  <si>
    <t>1QAKWS</t>
  </si>
  <si>
    <t>SIS1 RUS 112 S</t>
  </si>
  <si>
    <t xml:space="preserve">航线：CYH越南线(梅山)  订舱：金洁 89079171   航线客服：郑跃 TEL:89079070  </t>
  </si>
  <si>
    <t>CYH RIJ 194 S</t>
  </si>
  <si>
    <t>XIN ZHAN JIANG</t>
  </si>
  <si>
    <t>194S</t>
  </si>
  <si>
    <t>CYH DG8 002 S</t>
  </si>
  <si>
    <t>WAN HANG HENG YUAN</t>
  </si>
  <si>
    <t>002S</t>
  </si>
  <si>
    <t>CYH RIJ 195 S</t>
  </si>
  <si>
    <t>195S</t>
  </si>
  <si>
    <t>中远海运集装箱宁波分部12月份船期表(拉非）</t>
  </si>
  <si>
    <t>航线：ESA 南美东直航 (北三集司) 航线：周慧敏 TEL:89079071 FAX：89079022 订舱：张婷 TEL:89079093 五截天开</t>
  </si>
  <si>
    <t>船     名</t>
  </si>
  <si>
    <t>离  期</t>
  </si>
  <si>
    <t>里约热内卢</t>
  </si>
  <si>
    <t>桑托斯</t>
  </si>
  <si>
    <t>纳维根特斯</t>
  </si>
  <si>
    <t>蒙得维迪亚</t>
  </si>
  <si>
    <t>布宜诺斯艾利斯</t>
  </si>
  <si>
    <t>巴拉那瓜</t>
  </si>
  <si>
    <t>BRRIO</t>
  </si>
  <si>
    <t>BRSTS</t>
  </si>
  <si>
    <t>BRNVT</t>
  </si>
  <si>
    <t>UYMON</t>
  </si>
  <si>
    <t>ARBNA</t>
  </si>
  <si>
    <t>BRPNP</t>
  </si>
  <si>
    <t>ESA NVY 025 W</t>
  </si>
  <si>
    <t>EVER FORTUNE</t>
  </si>
  <si>
    <t>025W</t>
  </si>
  <si>
    <t>ESA NYZ 026 W</t>
  </si>
  <si>
    <t>EVER FAST</t>
  </si>
  <si>
    <t>027W</t>
  </si>
  <si>
    <t>ESA DCB 004 W</t>
  </si>
  <si>
    <t>KOTA EBONY</t>
  </si>
  <si>
    <t>0004W</t>
  </si>
  <si>
    <t>PIL</t>
  </si>
  <si>
    <t>ESA NXP 023 W</t>
  </si>
  <si>
    <t>EVER FIT</t>
  </si>
  <si>
    <t>024W</t>
  </si>
  <si>
    <t>ESA R6I 040 W</t>
  </si>
  <si>
    <t xml:space="preserve"> CMA CGM NIAGARA</t>
  </si>
  <si>
    <t>1AA36W</t>
  </si>
  <si>
    <t xml:space="preserve">CMA </t>
  </si>
  <si>
    <r>
      <rPr>
        <b/>
        <sz val="10"/>
        <rFont val="宋体"/>
        <charset val="134"/>
        <scheme val="major"/>
      </rPr>
      <t xml:space="preserve">航线：ESA2 南美东直航 (北三集司) 航线：周慧敏 TEL:89079071 FAX：89079022 订舱：蒋东波 TEL:89079095 </t>
    </r>
    <r>
      <rPr>
        <b/>
        <sz val="10"/>
        <color rgb="FFFF0000"/>
        <rFont val="宋体"/>
        <charset val="134"/>
        <scheme val="major"/>
      </rPr>
      <t>日截二开</t>
    </r>
  </si>
  <si>
    <t>伊塔普亚</t>
  </si>
  <si>
    <t>BRSSZ</t>
  </si>
  <si>
    <t>BRPNG</t>
  </si>
  <si>
    <t>BRIOA</t>
  </si>
  <si>
    <t>ESA2 MYV 007 W</t>
  </si>
  <si>
    <t>CMA CGM SAO PAULO</t>
  </si>
  <si>
    <t>0BDMWW</t>
  </si>
  <si>
    <t>NO VESSEL</t>
  </si>
  <si>
    <t>ESA2 D62 006 W</t>
  </si>
  <si>
    <t>CMA CGM AMAZONIA</t>
  </si>
  <si>
    <t>0BDN0W</t>
  </si>
  <si>
    <t>ESA2 CJX 007 W</t>
  </si>
  <si>
    <t>COSCO SHIPPING MEXICO</t>
  </si>
  <si>
    <t>007W</t>
  </si>
  <si>
    <t>ESA2 MYW 006 W</t>
  </si>
  <si>
    <t>CMA CGM BELEM</t>
  </si>
  <si>
    <t>0BDN4W</t>
  </si>
  <si>
    <t xml:space="preserve">航线：WSA2南美西(北三集司)航线：郑跃 TEL:89079070   订舱：蒋东波 TEL:89079095 </t>
  </si>
  <si>
    <t>曼萨尼约</t>
  </si>
  <si>
    <t>拉萨罗</t>
  </si>
  <si>
    <t>夸特扎尔</t>
  </si>
  <si>
    <t>卡亚俄</t>
  </si>
  <si>
    <t>瓜亚基尔</t>
  </si>
  <si>
    <t>MXMAN</t>
  </si>
  <si>
    <t>MXLZC</t>
  </si>
  <si>
    <t>GTPRQ</t>
  </si>
  <si>
    <t>PECAL</t>
  </si>
  <si>
    <t>ECGYE</t>
  </si>
  <si>
    <t>WSA2 D4A 006 E</t>
  </si>
  <si>
    <t>KOTA EAGLE</t>
  </si>
  <si>
    <t>006E</t>
  </si>
  <si>
    <t>WSA2 DDG 003 E</t>
  </si>
  <si>
    <t>WAN HAI A19</t>
  </si>
  <si>
    <t>E003</t>
  </si>
  <si>
    <t>WSA2 MLD 013 E</t>
  </si>
  <si>
    <t>WAN HAI A09</t>
  </si>
  <si>
    <t>E013</t>
  </si>
  <si>
    <t>WSA2 DED 009 E</t>
  </si>
  <si>
    <t>WAN HAI A16</t>
  </si>
  <si>
    <t>E009</t>
  </si>
  <si>
    <t>WSA2 NZR 023 E</t>
  </si>
  <si>
    <t>EVER FASHION</t>
  </si>
  <si>
    <t>023E</t>
  </si>
  <si>
    <t>航线：WSA4南美西直航 (北三集司)航线：邬蓓蕾 89079072 金洁  TEL:89079171</t>
  </si>
  <si>
    <t>SAN ANTONIO</t>
  </si>
  <si>
    <t>CHANCAY</t>
  </si>
  <si>
    <t>PECLL</t>
  </si>
  <si>
    <t>圣安东尼奥</t>
  </si>
  <si>
    <t>钱凯</t>
  </si>
  <si>
    <t>进港代码</t>
  </si>
  <si>
    <t>CLSAI</t>
  </si>
  <si>
    <t>PECHY</t>
  </si>
  <si>
    <t>WSA4 QZC 204 E</t>
  </si>
  <si>
    <t>CMA CGM TAGE</t>
  </si>
  <si>
    <t>1MH1HE</t>
  </si>
  <si>
    <t>WSA4 R2J 043 E</t>
  </si>
  <si>
    <t>CMA CGM SAMSON</t>
  </si>
  <si>
    <t>0MH1JE</t>
  </si>
  <si>
    <t>0MH1LE</t>
  </si>
  <si>
    <t>WSA4 D87 007 E</t>
  </si>
  <si>
    <t>CMA CGM FORT JAMES</t>
  </si>
  <si>
    <t>0MH1NE</t>
  </si>
  <si>
    <t>WSA4 QZH 046 E</t>
  </si>
  <si>
    <t>CMA CGM LITANI</t>
  </si>
  <si>
    <t>1MH0KE</t>
  </si>
  <si>
    <r>
      <rPr>
        <b/>
        <sz val="10"/>
        <color theme="1"/>
        <rFont val="宋体"/>
        <charset val="134"/>
        <scheme val="major"/>
      </rPr>
      <t xml:space="preserve">航线：ZAX3南非 </t>
    </r>
    <r>
      <rPr>
        <b/>
        <sz val="10"/>
        <color rgb="FFFF0000"/>
        <rFont val="宋体"/>
        <charset val="134"/>
        <scheme val="major"/>
      </rPr>
      <t>甬舟码头</t>
    </r>
    <r>
      <rPr>
        <b/>
        <sz val="10"/>
        <color theme="1"/>
        <rFont val="宋体"/>
        <charset val="134"/>
        <scheme val="major"/>
      </rPr>
      <t xml:space="preserve"> 航线：邬蓓蕾  TEL:89079072 FAX：89079022 订舱：金洁 89079171  五截天开</t>
    </r>
  </si>
  <si>
    <t>离  期</t>
  </si>
  <si>
    <t>德班</t>
  </si>
  <si>
    <t>ZADUR</t>
  </si>
  <si>
    <t>ZAX3 R33 195 W</t>
  </si>
  <si>
    <t>EVER UTILE</t>
  </si>
  <si>
    <t>197W</t>
  </si>
  <si>
    <t>ZAX3 S09 253 W</t>
  </si>
  <si>
    <t>BAY BRIDGE</t>
  </si>
  <si>
    <t>213W</t>
  </si>
  <si>
    <t>ONE</t>
  </si>
  <si>
    <t>ZAX3 CFD 086 W</t>
  </si>
  <si>
    <t>COSCO VALENCIA</t>
  </si>
  <si>
    <t>086W</t>
  </si>
  <si>
    <t>ZAX3 CFJ 090 W</t>
  </si>
  <si>
    <t>COSCO AQABA</t>
  </si>
  <si>
    <t>090W</t>
  </si>
  <si>
    <r>
      <rPr>
        <sz val="10"/>
        <rFont val="宋体"/>
        <charset val="134"/>
        <scheme val="major"/>
      </rPr>
      <t>危险品、省外海铁箱进场梅山码头；</t>
    </r>
    <r>
      <rPr>
        <b/>
        <sz val="10"/>
        <rFont val="宋体"/>
        <charset val="134"/>
        <scheme val="major"/>
      </rPr>
      <t>普通出口箱（除海铁）全部改由陆路集卡直进甬舟码头</t>
    </r>
  </si>
  <si>
    <r>
      <rPr>
        <b/>
        <sz val="10"/>
        <rFont val="宋体"/>
        <charset val="134"/>
        <scheme val="major"/>
      </rPr>
      <t>EAX1东非线（</t>
    </r>
    <r>
      <rPr>
        <b/>
        <sz val="10"/>
        <color rgb="FFFF0000"/>
        <rFont val="宋体"/>
        <charset val="134"/>
        <scheme val="major"/>
      </rPr>
      <t>挂靠甬舟码头</t>
    </r>
    <r>
      <rPr>
        <b/>
        <sz val="10"/>
        <rFont val="宋体"/>
        <charset val="134"/>
        <scheme val="major"/>
      </rPr>
      <t>）航线客服：邬蓓蕾  TEL:89079072  订舱 ：蒋东波 TEL:89079095 四截六开</t>
    </r>
  </si>
  <si>
    <t xml:space="preserve">船     名 </t>
  </si>
  <si>
    <t>Mombasa</t>
  </si>
  <si>
    <t xml:space="preserve">宁波 </t>
  </si>
  <si>
    <t>蒙巴萨</t>
  </si>
  <si>
    <t>KEMBA</t>
  </si>
  <si>
    <t>EAX1 R1L 027 W</t>
  </si>
  <si>
    <t>BSG BARBADOS</t>
  </si>
  <si>
    <t>549W</t>
  </si>
  <si>
    <t>MSK</t>
  </si>
  <si>
    <t>EAX1 Q22 213 W</t>
  </si>
  <si>
    <t>XIN YANG SHAN</t>
  </si>
  <si>
    <t>EAX1 Q6R 022 W</t>
  </si>
  <si>
    <t>IRENES SOUTHERN</t>
  </si>
  <si>
    <t>551W</t>
  </si>
  <si>
    <t>EAX1 QDE 026 W</t>
  </si>
  <si>
    <t>HOLSATIA</t>
  </si>
  <si>
    <t>552W</t>
  </si>
  <si>
    <t>WAX4西南非线（支线挂靠梅山，干线挂靠甬舟）航线客服：徐璐 TEL:89079081 订舱：陆莹 89079091  干线一截三开</t>
  </si>
  <si>
    <t>SINGAPORE</t>
  </si>
  <si>
    <t>POINTE NOIRE</t>
  </si>
  <si>
    <t>KRIBI</t>
  </si>
  <si>
    <t>LUANDA(DP World)</t>
  </si>
  <si>
    <t>LUANDA(Sogester)</t>
  </si>
  <si>
    <t>WALVIS BAY</t>
  </si>
  <si>
    <t>黑角</t>
  </si>
  <si>
    <t>克里比</t>
  </si>
  <si>
    <t>罗安达LDA02</t>
  </si>
  <si>
    <t>罗安达LDA01</t>
  </si>
  <si>
    <t>鲸湾</t>
  </si>
  <si>
    <t>CNZOS</t>
  </si>
  <si>
    <t>CGPNR</t>
  </si>
  <si>
    <t>CM4Q2</t>
  </si>
  <si>
    <t>AOLUA</t>
  </si>
  <si>
    <t>AOLAD</t>
  </si>
  <si>
    <t>NAWVB</t>
  </si>
  <si>
    <t>WAX4 NT8 415 W</t>
  </si>
  <si>
    <t>APL DETROIT</t>
  </si>
  <si>
    <t>04FMDW</t>
  </si>
  <si>
    <t xml:space="preserve">WAX4 ROM 067 W </t>
  </si>
  <si>
    <t>CSCL AFRICA</t>
  </si>
  <si>
    <t>WAX4 N24 018 W</t>
  </si>
  <si>
    <t>MAERSK SOFIA</t>
  </si>
  <si>
    <t>WAX4 NMH 026 W</t>
  </si>
  <si>
    <t>MAERSK SHEERNESS</t>
  </si>
  <si>
    <t>WAX4 NQ9 034 W</t>
  </si>
  <si>
    <t>APL SANTIAGO</t>
  </si>
  <si>
    <t>04FMLW</t>
  </si>
  <si>
    <t>WAX1西非线 干线一截三开   航线：陈岱力 TEL:89079080  FAX：89079022 订舱：王璐璐 TEL:89079090</t>
  </si>
  <si>
    <t>拉各斯(阿帕帕)</t>
  </si>
  <si>
    <t>天坎</t>
  </si>
  <si>
    <t>奥内</t>
  </si>
  <si>
    <t>特马</t>
  </si>
  <si>
    <t>洛美</t>
  </si>
  <si>
    <t>NGAPA</t>
  </si>
  <si>
    <t>NGTCI</t>
  </si>
  <si>
    <t>NGONN</t>
  </si>
  <si>
    <t>GHTEM</t>
  </si>
  <si>
    <t>TGLFW</t>
  </si>
  <si>
    <t>WAX1 S1A 032 W</t>
  </si>
  <si>
    <t>EA JERSEY</t>
  </si>
  <si>
    <t>三月开始WAX1 科托努改成奥内</t>
  </si>
  <si>
    <t>WAX1 MRF 003 W</t>
  </si>
  <si>
    <t>SEASPAN EMERALD</t>
  </si>
  <si>
    <t>537W</t>
  </si>
  <si>
    <t>WAX1 QRT 088 W</t>
  </si>
  <si>
    <t>NAVIOS DESTINY</t>
  </si>
  <si>
    <t>008w</t>
  </si>
  <si>
    <t>WAX1 QRW 038 W</t>
  </si>
  <si>
    <t>WAX1 QU1 069 W</t>
  </si>
  <si>
    <t>VELA</t>
  </si>
  <si>
    <t>WAX3西非线（干线挂靠甬舟）航线客服：陈岱力 TEL:89079080  FAX：89079022 订舱：陆莹89079091  支线一截二开，干线三截五开</t>
  </si>
  <si>
    <t>Abidjan</t>
  </si>
  <si>
    <t>TEMA</t>
  </si>
  <si>
    <t>APAPA</t>
  </si>
  <si>
    <t>Lekki</t>
  </si>
  <si>
    <t>Cotonou</t>
  </si>
  <si>
    <t>阿比让</t>
  </si>
  <si>
    <t>阿帕帕</t>
  </si>
  <si>
    <t>莱基</t>
  </si>
  <si>
    <t>科图努</t>
  </si>
  <si>
    <t>CIABJ</t>
  </si>
  <si>
    <t>NGLKK</t>
  </si>
  <si>
    <t>BJCOO</t>
  </si>
  <si>
    <t>WAX3 NS5 121 W</t>
  </si>
  <si>
    <t>TINA I</t>
  </si>
  <si>
    <t>121W</t>
  </si>
  <si>
    <t>WAX3 TPH 012 W</t>
  </si>
  <si>
    <t>EA CETUS</t>
  </si>
  <si>
    <t>012W</t>
  </si>
  <si>
    <t>WAX3 D40 007 W</t>
  </si>
  <si>
    <t>ILONA</t>
  </si>
  <si>
    <t>WAX3 D4G 002 W</t>
  </si>
  <si>
    <t>AQUAMARINE</t>
  </si>
  <si>
    <t>航线：CAX1 加勒比线(梅山码头)    订舱：陆莹 TEL:89079091   客服：邬蓓蕾 TEL:89079072</t>
  </si>
  <si>
    <t>曼萨尼约(墨)</t>
  </si>
  <si>
    <t>巴尔博亚</t>
  </si>
  <si>
    <t>曼萨尼罗(巴)</t>
  </si>
  <si>
    <t>卡他基那</t>
  </si>
  <si>
    <t>金斯敦</t>
  </si>
  <si>
    <t>考塞多</t>
  </si>
  <si>
    <t>MXZLO</t>
  </si>
  <si>
    <t>PABLB</t>
  </si>
  <si>
    <t>PAMIT</t>
  </si>
  <si>
    <t>COCTG</t>
  </si>
  <si>
    <t>JMKIN</t>
  </si>
  <si>
    <t>DOCAU</t>
  </si>
  <si>
    <t>CAX1 M77 020 E</t>
  </si>
  <si>
    <t>CMA CGM DIGNITY</t>
  </si>
  <si>
    <t>0PPMKE</t>
  </si>
  <si>
    <t>CAX1 T36 109 E</t>
  </si>
  <si>
    <t>YANTIAN I</t>
  </si>
  <si>
    <t>109E</t>
  </si>
  <si>
    <t>CAX1 R54 054 E</t>
  </si>
  <si>
    <t>CSCL ZEEBRUGGE</t>
  </si>
  <si>
    <t>054E</t>
  </si>
  <si>
    <t>CAX1 D26 006 E</t>
  </si>
  <si>
    <t>CMA CGM MAUI</t>
  </si>
  <si>
    <t>0PPCXE</t>
  </si>
  <si>
    <t>航线：WSA5南美西(北三码头) 订舱：蒋东波 TEL:89079095   航线：陈鑫 TEL:89079094  天截二开</t>
  </si>
  <si>
    <t>QING DAO</t>
  </si>
  <si>
    <t>ENSENADA</t>
  </si>
  <si>
    <t>MANZANILLO</t>
  </si>
  <si>
    <t>LAZARO CARDENAS</t>
  </si>
  <si>
    <t>BUENAVENTURA</t>
  </si>
  <si>
    <t>GUAYAQUIL</t>
  </si>
  <si>
    <t>青岛</t>
  </si>
  <si>
    <t>恩森纳达</t>
  </si>
  <si>
    <t>曼莎尼约</t>
  </si>
  <si>
    <t>布艾纳文图拉</t>
  </si>
  <si>
    <t>CNTAO</t>
  </si>
  <si>
    <t>MXESE</t>
  </si>
  <si>
    <t>COBUN</t>
  </si>
  <si>
    <t>WSA5 HCW 059 E</t>
  </si>
  <si>
    <t>CSCL WINTER</t>
  </si>
  <si>
    <t>059E</t>
  </si>
  <si>
    <t>WSA5 RYI 149 E</t>
  </si>
  <si>
    <t>XIN DA LIAN</t>
  </si>
  <si>
    <t>149E</t>
  </si>
  <si>
    <t>WSA5 RVQ 169 E</t>
  </si>
  <si>
    <t>CSCL ASIA</t>
  </si>
  <si>
    <t>169E</t>
  </si>
  <si>
    <t>WSA5 D01 009 E</t>
  </si>
  <si>
    <t>OOCL CHENNAI</t>
  </si>
  <si>
    <t>009E</t>
  </si>
  <si>
    <t>航线：WSA3南美西(北三码头)  订舱：王璐璐 TEL:89079090    航线：陈鑫 TEL:89079094</t>
  </si>
  <si>
    <t>Manzanillo</t>
  </si>
  <si>
    <t>WSA3 RVK 080 E</t>
  </si>
  <si>
    <t>XIN HONG KONG</t>
  </si>
  <si>
    <t>080E</t>
  </si>
  <si>
    <t>WSA3 Q94 076 E</t>
  </si>
  <si>
    <t>XIN OU ZHOU</t>
  </si>
  <si>
    <t>076E</t>
  </si>
  <si>
    <t>WSA3 T35 117 E</t>
  </si>
  <si>
    <t>117E</t>
  </si>
  <si>
    <t>WSA3 NSW 130 E</t>
  </si>
  <si>
    <t>YANTIAN</t>
  </si>
  <si>
    <t>130E</t>
  </si>
  <si>
    <t>中远海运集装箱宁波分部12月份船期表(泛亚:日本）</t>
  </si>
  <si>
    <r>
      <rPr>
        <b/>
        <sz val="10"/>
        <color theme="1"/>
        <rFont val="宋体"/>
        <charset val="134"/>
        <scheme val="major"/>
      </rPr>
      <t>航线：日本关西线CJ10（</t>
    </r>
    <r>
      <rPr>
        <b/>
        <sz val="10"/>
        <color rgb="FFFF0000"/>
        <rFont val="宋体"/>
        <charset val="134"/>
        <scheme val="major"/>
      </rPr>
      <t>甬舟码头</t>
    </r>
    <r>
      <rPr>
        <b/>
        <sz val="10"/>
        <color theme="1"/>
        <rFont val="宋体"/>
        <charset val="134"/>
        <scheme val="major"/>
      </rPr>
      <t xml:space="preserve"> 四截五开） 订舱：陆莹 89079091  航线客服：彭建锋 89079073</t>
    </r>
  </si>
  <si>
    <t>大阪</t>
  </si>
  <si>
    <t>神户</t>
  </si>
  <si>
    <t>JPOSK</t>
  </si>
  <si>
    <t>JPKOB</t>
  </si>
  <si>
    <t>CJ10 NJZ 099 E</t>
  </si>
  <si>
    <t>SITC QINZHOU</t>
  </si>
  <si>
    <t>2549N</t>
  </si>
  <si>
    <t>海丰</t>
  </si>
  <si>
    <t>CJ10 MPZ 029 E</t>
  </si>
  <si>
    <t>SITC YUHE</t>
  </si>
  <si>
    <t>CJ10 DDI 027 E</t>
  </si>
  <si>
    <t>SITC MINHE</t>
  </si>
  <si>
    <t>2527N</t>
  </si>
  <si>
    <t>CJ10 D27 027 E</t>
  </si>
  <si>
    <t>SITC RENHE</t>
  </si>
  <si>
    <t>CJ10 NJZ 101 E</t>
  </si>
  <si>
    <t>2551N</t>
  </si>
  <si>
    <t>AMR申报及更正截止时间：周三15:00</t>
  </si>
  <si>
    <r>
      <rPr>
        <b/>
        <sz val="10"/>
        <color theme="1"/>
        <rFont val="宋体"/>
        <charset val="134"/>
        <scheme val="major"/>
      </rPr>
      <t xml:space="preserve">航线：日本关东线CJ29 </t>
    </r>
    <r>
      <rPr>
        <b/>
        <sz val="10"/>
        <color rgb="FFFF0000"/>
        <rFont val="宋体"/>
        <charset val="134"/>
        <scheme val="major"/>
      </rPr>
      <t>甬舟码头</t>
    </r>
    <r>
      <rPr>
        <b/>
        <sz val="10"/>
        <color theme="1"/>
        <rFont val="宋体"/>
        <charset val="134"/>
        <scheme val="major"/>
      </rPr>
      <t xml:space="preserve"> 五截日开 订舱：陆莹 89079091  航线客服：彭建锋 TEL:89079073 </t>
    </r>
  </si>
  <si>
    <t>装  期</t>
  </si>
  <si>
    <t>东京</t>
  </si>
  <si>
    <t>横滨</t>
  </si>
  <si>
    <t>JPTOK</t>
  </si>
  <si>
    <t>JPYOK</t>
  </si>
  <si>
    <t>CJ29 ADA 204 E</t>
  </si>
  <si>
    <t>EPONYMA</t>
  </si>
  <si>
    <t>204E</t>
  </si>
  <si>
    <t>泛亚航运</t>
  </si>
  <si>
    <t>CJ29 ADA 205 E</t>
  </si>
  <si>
    <t>205E</t>
  </si>
  <si>
    <t>CJ29 ADA 206 E</t>
  </si>
  <si>
    <t>206E</t>
  </si>
  <si>
    <t>CJ29 ADA 207 E</t>
  </si>
  <si>
    <t>207E</t>
  </si>
  <si>
    <t>CJ29 ADA 208 E</t>
  </si>
  <si>
    <t>208E</t>
  </si>
  <si>
    <t>AMR申报及更正截止时间：周四12:00</t>
  </si>
  <si>
    <r>
      <rPr>
        <b/>
        <sz val="10"/>
        <rFont val="宋体"/>
        <charset val="134"/>
        <scheme val="major"/>
      </rPr>
      <t>航线：日本关东线CJ36（</t>
    </r>
    <r>
      <rPr>
        <b/>
        <sz val="10"/>
        <color rgb="FFFF0000"/>
        <rFont val="宋体"/>
        <charset val="134"/>
        <scheme val="major"/>
      </rPr>
      <t>甬舟码头</t>
    </r>
    <r>
      <rPr>
        <b/>
        <sz val="10"/>
        <rFont val="宋体"/>
        <charset val="134"/>
        <scheme val="major"/>
      </rPr>
      <t>）五截六开 订舱：张婷 89079093 航线客服：彭建锋 89079073</t>
    </r>
  </si>
  <si>
    <t>名古屋</t>
  </si>
  <si>
    <t>JPNAG</t>
  </si>
  <si>
    <t>CJ36 AJJ 360 E</t>
  </si>
  <si>
    <t>MITRA BHUM</t>
  </si>
  <si>
    <t>2529E</t>
  </si>
  <si>
    <t>宁波远洋</t>
  </si>
  <si>
    <t xml:space="preserve">CJ36 RGO 170 E </t>
  </si>
  <si>
    <t>MARTI STAR II</t>
  </si>
  <si>
    <t>2530E</t>
  </si>
  <si>
    <t>CJ36 MJA 059 E</t>
  </si>
  <si>
    <t>PACANDA</t>
  </si>
  <si>
    <t>2519E</t>
  </si>
  <si>
    <t>CJ36 AJJ 362 E</t>
  </si>
  <si>
    <t>2531E</t>
  </si>
  <si>
    <t xml:space="preserve">CJ36 RGO 172 E </t>
  </si>
  <si>
    <t>2601E</t>
  </si>
  <si>
    <t>AMR申报及更正截止时间：周四15:00</t>
  </si>
  <si>
    <r>
      <rPr>
        <b/>
        <sz val="10"/>
        <rFont val="宋体"/>
        <charset val="134"/>
        <scheme val="major"/>
      </rPr>
      <t>航线：日本关西线CJ37（</t>
    </r>
    <r>
      <rPr>
        <b/>
        <sz val="10"/>
        <color rgb="FFFF0000"/>
        <rFont val="宋体"/>
        <charset val="134"/>
        <scheme val="major"/>
      </rPr>
      <t>甬舟码头</t>
    </r>
    <r>
      <rPr>
        <b/>
        <sz val="10"/>
        <rFont val="宋体"/>
        <charset val="134"/>
        <scheme val="major"/>
      </rPr>
      <t>）</t>
    </r>
    <r>
      <rPr>
        <b/>
        <sz val="10"/>
        <color theme="1"/>
        <rFont val="宋体"/>
        <charset val="134"/>
        <scheme val="major"/>
      </rPr>
      <t xml:space="preserve"> 五截六开</t>
    </r>
    <r>
      <rPr>
        <b/>
        <sz val="10"/>
        <rFont val="宋体"/>
        <charset val="134"/>
        <scheme val="major"/>
      </rPr>
      <t xml:space="preserve"> 订舱：张婷 89079093 航线客服：彭建锋 89079073</t>
    </r>
  </si>
  <si>
    <t xml:space="preserve">CJ37 NB9 312 E </t>
  </si>
  <si>
    <t>NEW MINGZHOU 68</t>
  </si>
  <si>
    <t>2504N</t>
  </si>
  <si>
    <t>CJ37 NA1 309 E</t>
  </si>
  <si>
    <t>NEW MINGZHOU 66</t>
  </si>
  <si>
    <t>CJ37 N5J 250 E</t>
  </si>
  <si>
    <t>NEW MINGZHOU 60</t>
  </si>
  <si>
    <t>2550N</t>
  </si>
  <si>
    <t xml:space="preserve">CJ37 NB9 314 E </t>
  </si>
  <si>
    <t>2505N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</si>
</sst>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_-&quot;£&quot;* #,##0.00_-;\-&quot;£&quot;* #,##0.00_-;_-&quot;£&quot;* &quot;-&quot;??_-;_-@_-"/>
    <numFmt numFmtId="178" formatCode="_-&quot;£&quot;* #,##0_-;\-&quot;£&quot;* #,##0_-;_-&quot;£&quot;* &quot;-&quot;_-;_-@_-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###0.#"/>
    <numFmt numFmtId="182" formatCode="0000"/>
    <numFmt numFmtId="183" formatCode="&quot;$&quot;#,##0_);\(&quot;$&quot;#,##0\)"/>
    <numFmt numFmtId="184" formatCode="_-* #,##0.00\ &quot;F&quot;_-;\-* #,##0.00\ &quot;F&quot;_-;_-* &quot;-&quot;??\ &quot;F&quot;_-;_-@_-"/>
    <numFmt numFmtId="185" formatCode="&quot;$&quot;#,##0.0000_);\(&quot;$&quot;#,##0.0000\)"/>
    <numFmt numFmtId="186" formatCode="&quot;R&quot;\ #,##0;[Red]&quot;R&quot;\ \-#,##0"/>
    <numFmt numFmtId="187" formatCode="#,##0;\-#,##0;\-"/>
    <numFmt numFmtId="188" formatCode="_(* #,##0_);_(* \(#,##0\);_(* &quot;-&quot;_);_(@_)"/>
    <numFmt numFmtId="189" formatCode="_-* #,##0.00_-;\-* #,##0.00_-;_-* &quot;-&quot;??_-;_-@_-"/>
    <numFmt numFmtId="190" formatCode="_-\¥* #,##0_-;\-\¥* #,##0_-;_-\¥* &quot;-&quot;_-;_-@_-"/>
    <numFmt numFmtId="191" formatCode="_(* #,##0.00_);_(* \(#,##0.00\);_(* &quot;-&quot;??_);_(@_)"/>
    <numFmt numFmtId="192" formatCode="_ \¥* #,##0_ ;_ \¥* \-#,##0_ ;_ \¥* &quot;-&quot;_ ;_ @_ "/>
    <numFmt numFmtId="193" formatCode="_-&quot;$&quot;* #,##0.00_-;\-&quot;$&quot;* #,##0.00_-;_-&quot;$&quot;* &quot;-&quot;??_-;_-@_-"/>
    <numFmt numFmtId="194" formatCode="0.0"/>
    <numFmt numFmtId="195" formatCode="_-&quot;₩&quot;* #,##0.00_-;\-&quot;₩&quot;* #,##0.00_-;_-&quot;₩&quot;* &quot;-&quot;??_-;_-@_-"/>
    <numFmt numFmtId="196" formatCode="_-&quot;\&quot;* #,##0.00_-;\-&quot;\&quot;* #,##0.00_-;_-&quot;\&quot;* &quot;-&quot;??_-;_-@_-"/>
    <numFmt numFmtId="197" formatCode="_(&quot;$&quot;* #,##0.00_);_(&quot;$&quot;* \(#,##0.00\);_(&quot;$&quot;* &quot;-&quot;??_);_(@_)"/>
    <numFmt numFmtId="198" formatCode="&quot;₩&quot;#,##0.00;[Red]&quot;₩&quot;\-#,##0.00"/>
    <numFmt numFmtId="199" formatCode="&quot;\&quot;#,##0.00;[Red]&quot;\&quot;\-#,##0.00"/>
    <numFmt numFmtId="200" formatCode="\$#,##0\ ;\(\$#,##0\)"/>
    <numFmt numFmtId="201" formatCode="\$#,##0\ ;&quot;($&quot;#,##0\)"/>
    <numFmt numFmtId="202" formatCode="&quot;£&quot;#,##0.00;[Red]\-&quot;£&quot;#,##0.00"/>
    <numFmt numFmtId="203" formatCode="#,##0&quot; F&quot;_);\(#,##0&quot; F&quot;\)"/>
    <numFmt numFmtId="204" formatCode="#,##0.000_);[Red]\(#,##0.000\)"/>
    <numFmt numFmtId="205" formatCode="0;[Red]0"/>
    <numFmt numFmtId="206" formatCode="0.000%"/>
    <numFmt numFmtId="207" formatCode="#,##0.0_);\(#,##0.0\)"/>
    <numFmt numFmtId="208" formatCode="_ * #,##0_)\ _$_ ;_ * \(#,##0\)\ _$_ ;_ * &quot;-&quot;_)\ _$_ ;_ @_ "/>
    <numFmt numFmtId="209" formatCode="&quot;£&quot;#,##0;[Red]\-&quot;£&quot;#,##0"/>
    <numFmt numFmtId="210" formatCode="mm&quot;월&quot;\ dd&quot;일&quot;"/>
    <numFmt numFmtId="211" formatCode="_-* #,##0\ &quot;F&quot;_-;\-* #,##0\ &quot;F&quot;_-;_-* &quot;-&quot;\ &quot;F&quot;_-;_-@_-"/>
    <numFmt numFmtId="212" formatCode="0.00000"/>
    <numFmt numFmtId="213" formatCode="\ 0.0%"/>
    <numFmt numFmtId="214" formatCode="0.0&quot;  &quot;"/>
    <numFmt numFmtId="215" formatCode="&quot;VND&quot;#,##0_);[Red]&quot;(VND&quot;#,##0\)"/>
    <numFmt numFmtId="216" formatCode="0.00_)"/>
    <numFmt numFmtId="217" formatCode="&quot;VND&quot;#,##0_);[Red]\(&quot;VND&quot;#,##0\)"/>
    <numFmt numFmtId="218" formatCode="_ &quot;R&quot;\ * #,##0_ ;_ &quot;R&quot;\ * \-#,##0_ ;_ &quot;R&quot;\ * &quot;-&quot;_ ;_ @_ "/>
    <numFmt numFmtId="219" formatCode="&quot;$&quot;#,##0;\-&quot;$&quot;#,##0"/>
    <numFmt numFmtId="220" formatCode="mm/dd/yy"/>
    <numFmt numFmtId="221" formatCode="_(&quot;$&quot;* #,##0.0000000_);_(&quot;$&quot;* \(#,##0.0000000\);_(&quot;$&quot;* &quot;-&quot;??_);_(@_)"/>
    <numFmt numFmtId="222" formatCode="General_)"/>
    <numFmt numFmtId="223" formatCode="#,##0.00\ _$;[Red]\-#,##0.00\ _$"/>
    <numFmt numFmtId="224" formatCode="_(&quot;$&quot;* #,##0_);_(&quot;$&quot;* \(#,##0\);_(&quot;$&quot;* &quot;-&quot;_);_(@_)"/>
    <numFmt numFmtId="225" formatCode="&quot;$&quot;#,##0.00_);[Red]\(&quot;$&quot;#,##0.00\)"/>
    <numFmt numFmtId="226" formatCode="&quot;$&quot;#,##0_);[Red]\(&quot;$&quot;#,##0\)"/>
    <numFmt numFmtId="227" formatCode="#,##0.00000\ _F;[Red]\-#,##0.00000\ _F"/>
    <numFmt numFmtId="228" formatCode="mmmm\ d\,\ yyyy"/>
    <numFmt numFmtId="229" formatCode="#,##0.0000\ _F;[Red]\-#,##0.0000\ _F"/>
    <numFmt numFmtId="230" formatCode="\C&quot;£&quot;#,###"/>
    <numFmt numFmtId="231" formatCode="_-* #,##0_-;\-* #,##0_-;_-* &quot;-&quot;_-;_-@_-"/>
    <numFmt numFmtId="232" formatCode="_-&quot;$&quot;* #,##0_-;\-&quot;$&quot;* #,##0_-;_-&quot;$&quot;* &quot;-&quot;_-;_-@_-"/>
    <numFmt numFmtId="233" formatCode="&quot;NT$&quot;#,##0.00;\-&quot;NT$&quot;#,##0.00"/>
    <numFmt numFmtId="234" formatCode="000&quot;E&quot;"/>
    <numFmt numFmtId="235" formatCode="&quot;$&quot;#,##0.00_);\(&quot;$&quot;#,##0.00\)"/>
    <numFmt numFmtId="236" formatCode="_ \¥* #,##0.00_ ;_ \¥* \-#,##0.00_ ;_ \¥* &quot;-&quot;??_ ;_ @_ "/>
    <numFmt numFmtId="237" formatCode="&quot;NT$&quot;#,##0;[Red]\-&quot;NT$&quot;#,##0"/>
    <numFmt numFmtId="238" formatCode="&quot;\&quot;#,##0;[Red]&quot;\&quot;\-#,##0"/>
    <numFmt numFmtId="239" formatCode="m/d/yy;@"/>
    <numFmt numFmtId="240" formatCode="_-&quot;\&quot;* #,##0_-;\-&quot;\&quot;* #,##0_-;_-&quot;\&quot;* &quot;-&quot;_-;_-@_-"/>
    <numFmt numFmtId="241" formatCode="[$-F800]dddd\,\ mmmm\ dd\,\ yyyy"/>
    <numFmt numFmtId="242" formatCode="[$-409]d\-mmm;@"/>
    <numFmt numFmtId="243" formatCode="000"/>
    <numFmt numFmtId="244" formatCode="0000&quot;W&quot;"/>
    <numFmt numFmtId="245" formatCode="000&quot;W&quot;"/>
    <numFmt numFmtId="246" formatCode="[$-F400]h:mm:ss\ AM/PM"/>
    <numFmt numFmtId="247" formatCode="[$-14809]dd/mm/yyyy;@"/>
    <numFmt numFmtId="248" formatCode="000&quot;S&quot;"/>
    <numFmt numFmtId="249" formatCode="00&quot;S&quot;"/>
    <numFmt numFmtId="250" formatCode="000&quot;W/E&quot;"/>
    <numFmt numFmtId="251" formatCode="000&quot;BXW&quot;\ "/>
    <numFmt numFmtId="252" formatCode="000&quot;W&quot;\ "/>
    <numFmt numFmtId="253" formatCode="000&quot;FLW&quot;"/>
    <numFmt numFmtId="254" formatCode="&quot;FM&quot;###&quot;E&quot;"/>
    <numFmt numFmtId="255" formatCode="000&quot;N&quot;"/>
    <numFmt numFmtId="256" formatCode="0.00_);[Red]\(0.00\)"/>
    <numFmt numFmtId="257" formatCode="0000&quot;E&quot;"/>
  </numFmts>
  <fonts count="381"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宋体"/>
      <charset val="134"/>
    </font>
    <font>
      <b/>
      <sz val="20"/>
      <name val="华文行楷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rgb="FFF8F8F8"/>
      <name val="宋体"/>
      <charset val="134"/>
      <scheme val="major"/>
    </font>
    <font>
      <b/>
      <u/>
      <sz val="10"/>
      <color theme="1"/>
      <name val="宋体"/>
      <charset val="134"/>
      <scheme val="major"/>
    </font>
    <font>
      <b/>
      <sz val="10"/>
      <color rgb="FF000000"/>
      <name val="宋体"/>
      <charset val="134"/>
      <scheme val="major"/>
    </font>
    <font>
      <sz val="10"/>
      <color theme="4"/>
      <name val="宋体"/>
      <charset val="134"/>
      <scheme val="major"/>
    </font>
    <font>
      <b/>
      <sz val="10"/>
      <color rgb="FFFF0000"/>
      <name val="宋体"/>
      <charset val="134"/>
      <scheme val="maj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 tint="0.149998474074526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FFFF00"/>
      <name val="宋体"/>
      <charset val="134"/>
      <scheme val="minor"/>
    </font>
    <font>
      <b/>
      <u/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indexed="10"/>
      <name val="宋体"/>
      <charset val="134"/>
      <scheme val="minor"/>
    </font>
    <font>
      <b/>
      <sz val="10"/>
      <color indexed="10"/>
      <name val="宋体"/>
      <charset val="134"/>
      <scheme val="minor"/>
    </font>
    <font>
      <b/>
      <sz val="9"/>
      <color theme="1"/>
      <name val="Arial"/>
      <charset val="134"/>
    </font>
    <font>
      <b/>
      <sz val="9"/>
      <color rgb="FFFF0000"/>
      <name val="Arial"/>
      <charset val="134"/>
    </font>
    <font>
      <b/>
      <sz val="9"/>
      <color theme="1"/>
      <name val="微软雅黑"/>
      <charset val="134"/>
    </font>
    <font>
      <b/>
      <sz val="10"/>
      <color rgb="FFFF0000"/>
      <name val="宋体"/>
      <charset val="134"/>
    </font>
    <font>
      <sz val="11"/>
      <color rgb="FF000000"/>
      <name val="Arial"/>
      <charset val="134"/>
    </font>
    <font>
      <b/>
      <sz val="10"/>
      <color rgb="FF000000"/>
      <name val="宋体"/>
      <charset val="134"/>
    </font>
    <font>
      <b/>
      <sz val="9"/>
      <color rgb="FF00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trike/>
      <sz val="10"/>
      <name val="宋体"/>
      <charset val="134"/>
    </font>
    <font>
      <b/>
      <sz val="11"/>
      <name val="Arial"/>
      <charset val="134"/>
    </font>
    <font>
      <sz val="9"/>
      <name val="Arial"/>
      <charset val="134"/>
    </font>
    <font>
      <sz val="10.5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ＭＳ Ｐゴシック"/>
      <charset val="134"/>
    </font>
    <font>
      <sz val="12"/>
      <name val="新細明體"/>
      <charset val="134"/>
    </font>
    <font>
      <u/>
      <sz val="9"/>
      <color indexed="36"/>
      <name val="???"/>
      <charset val="134"/>
    </font>
    <font>
      <u/>
      <sz val="9"/>
      <color indexed="12"/>
      <name val="???"/>
      <charset val="134"/>
    </font>
    <font>
      <sz val="12"/>
      <name val="???"/>
      <charset val="134"/>
    </font>
    <font>
      <sz val="10"/>
      <color indexed="8"/>
      <name val="MS Sans Serif"/>
      <charset val="134"/>
    </font>
    <font>
      <sz val="10"/>
      <color indexed="8"/>
      <name val="MS Sans Serif"/>
      <charset val="134"/>
    </font>
    <font>
      <sz val="10"/>
      <name val="Helv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u/>
      <sz val="9"/>
      <color indexed="36"/>
      <name val="¹ÙÅÁÃ¼"/>
      <charset val="134"/>
    </font>
    <font>
      <u/>
      <sz val="9"/>
      <color indexed="36"/>
      <name val="¹ÙÅÁÃ¼"/>
      <charset val="129"/>
    </font>
    <font>
      <sz val="12"/>
      <name val="–¾’©"/>
      <charset val="134"/>
    </font>
    <font>
      <sz val="10"/>
      <name val="MS Sans Serif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8"/>
      <name val="ＭＳ Ｐゴシック"/>
      <charset val="128"/>
    </font>
    <font>
      <sz val="11"/>
      <color indexed="8"/>
      <name val="맑은 고딕"/>
      <charset val="134"/>
    </font>
    <font>
      <sz val="11"/>
      <color indexed="10"/>
      <name val="맑은 고딕"/>
      <charset val="129"/>
    </font>
    <font>
      <sz val="11"/>
      <color indexed="10"/>
      <name val="맑은 고딕"/>
      <charset val="134"/>
    </font>
    <font>
      <sz val="12"/>
      <color indexed="8"/>
      <name val="新細明體"/>
      <charset val="134"/>
    </font>
    <font>
      <sz val="12"/>
      <color indexed="8"/>
      <name val="新細明體"/>
      <charset val="136"/>
    </font>
    <font>
      <sz val="11"/>
      <color indexed="8"/>
      <name val="微软雅黑"/>
      <charset val="134"/>
    </font>
    <font>
      <sz val="11"/>
      <color indexed="8"/>
      <name val="宋体"/>
      <charset val="129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9"/>
      <name val="ＭＳ Ｐゴシック"/>
      <charset val="128"/>
    </font>
    <font>
      <sz val="11"/>
      <color indexed="9"/>
      <name val="맑은 고딕"/>
      <charset val="134"/>
    </font>
    <font>
      <sz val="11"/>
      <color indexed="22"/>
      <name val="맑은 고딕"/>
      <charset val="129"/>
    </font>
    <font>
      <sz val="11"/>
      <color indexed="22"/>
      <name val="맑은 고딕"/>
      <charset val="134"/>
    </font>
    <font>
      <sz val="12"/>
      <color indexed="9"/>
      <name val="新細明體"/>
      <charset val="134"/>
    </font>
    <font>
      <sz val="12"/>
      <color indexed="9"/>
      <name val="新細明體"/>
      <charset val="136"/>
    </font>
    <font>
      <sz val="11"/>
      <color indexed="9"/>
      <name val="微软雅黑"/>
      <charset val="134"/>
    </font>
    <font>
      <sz val="8"/>
      <name val="돋움"/>
      <charset val="134"/>
    </font>
    <font>
      <sz val="12"/>
      <name val="ⓒoUAAA¨u"/>
      <charset val="134"/>
    </font>
    <font>
      <sz val="12"/>
      <name val="¹UAAA¼"/>
      <charset val="134"/>
    </font>
    <font>
      <sz val="8"/>
      <name val="Times New Roman"/>
      <charset val="134"/>
    </font>
    <font>
      <sz val="12"/>
      <name val="¹ÙÅÁÃ¼"/>
      <charset val="134"/>
    </font>
    <font>
      <sz val="10"/>
      <name val="Times New Roman"/>
      <charset val="134"/>
    </font>
    <font>
      <sz val="11"/>
      <color indexed="20"/>
      <name val="Calibri"/>
      <charset val="134"/>
    </font>
    <font>
      <sz val="11"/>
      <color indexed="20"/>
      <name val="宋体"/>
      <charset val="134"/>
    </font>
    <font>
      <sz val="11"/>
      <color indexed="14"/>
      <name val="Calibri"/>
      <charset val="134"/>
    </font>
    <font>
      <u/>
      <sz val="10"/>
      <color indexed="36"/>
      <name val="Arial"/>
      <charset val="134"/>
    </font>
    <font>
      <b/>
      <sz val="10"/>
      <name val="MS Sans Serif"/>
      <charset val="134"/>
    </font>
    <font>
      <sz val="11"/>
      <color indexed="17"/>
      <name val="Calibri"/>
      <charset val="134"/>
    </font>
    <font>
      <sz val="12"/>
      <name val="夥鰻羹"/>
      <charset val="134"/>
    </font>
    <font>
      <sz val="11"/>
      <name val=""/>
      <charset val="134"/>
    </font>
    <font>
      <u/>
      <sz val="9"/>
      <name val="돋움"/>
      <charset val="129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9"/>
      <name val="宋体"/>
      <charset val="134"/>
    </font>
    <font>
      <u/>
      <sz val="9"/>
      <color indexed="12"/>
      <name val="¹ÙÅÁÃ¼"/>
      <charset val="134"/>
    </font>
    <font>
      <u/>
      <sz val="9"/>
      <color indexed="12"/>
      <name val="¹ÙÅÁÃ¼"/>
      <charset val="129"/>
    </font>
    <font>
      <sz val="11"/>
      <name val="ＭＳ Ｐゴシック"/>
      <charset val="134"/>
    </font>
    <font>
      <sz val="9"/>
      <name val="ＭＳ Ｐゴシック"/>
      <charset val="128"/>
    </font>
    <font>
      <sz val="11"/>
      <color theme="1"/>
      <name val="宋体"/>
      <charset val="134"/>
      <scheme val="minor"/>
    </font>
    <font>
      <sz val="14"/>
      <name val="AngsanaUPC"/>
      <charset val="222"/>
    </font>
    <font>
      <sz val="10"/>
      <name val="Verdana"/>
      <charset val="134"/>
    </font>
    <font>
      <sz val="8"/>
      <name val="Arial"/>
      <charset val="134"/>
    </font>
    <font>
      <sz val="14"/>
      <name val="Cordia New"/>
      <charset val="222"/>
    </font>
    <font>
      <sz val="11"/>
      <color rgb="FF000000"/>
      <name val="Malgun Gothic"/>
      <charset val="129"/>
    </font>
    <font>
      <sz val="11"/>
      <color theme="1"/>
      <name val="Arial"/>
      <charset val="134"/>
    </font>
    <font>
      <sz val="11"/>
      <color indexed="8"/>
      <name val="Arial"/>
      <charset val="134"/>
    </font>
    <font>
      <b/>
      <sz val="11"/>
      <name val="돋움"/>
      <charset val="129"/>
    </font>
    <font>
      <sz val="10"/>
      <name val="MS Serif"/>
      <charset val="134"/>
    </font>
    <font>
      <u/>
      <sz val="9"/>
      <name val="Arial"/>
      <charset val="134"/>
    </font>
    <font>
      <sz val="10"/>
      <name val="Courier"/>
      <charset val="134"/>
    </font>
    <font>
      <sz val="10"/>
      <name val="ＭＳ Ｐゴシック"/>
      <charset val="128"/>
    </font>
    <font>
      <b/>
      <sz val="11"/>
      <color indexed="56"/>
      <name val="Calibri"/>
      <charset val="134"/>
    </font>
    <font>
      <sz val="10"/>
      <color indexed="16"/>
      <name val="MS Serif"/>
      <charset val="134"/>
    </font>
    <font>
      <u/>
      <sz val="11"/>
      <name val="Arial"/>
      <charset val="134"/>
    </font>
    <font>
      <sz val="11"/>
      <color indexed="62"/>
      <name val="Calibri"/>
      <charset val="134"/>
    </font>
    <font>
      <i/>
      <sz val="11"/>
      <color indexed="23"/>
      <name val="Calibri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name val="돋움"/>
      <charset val="129"/>
    </font>
    <font>
      <b/>
      <sz val="12"/>
      <name val="Arial"/>
      <charset val="134"/>
    </font>
    <font>
      <sz val="8"/>
      <name val="굴림체"/>
      <charset val="129"/>
    </font>
    <font>
      <b/>
      <sz val="14"/>
      <name val="MS Sans Serif"/>
      <charset val="134"/>
    </font>
    <font>
      <b/>
      <sz val="18"/>
      <name val="Arial"/>
      <charset val="134"/>
    </font>
    <font>
      <b/>
      <sz val="15"/>
      <color indexed="56"/>
      <name val="宋体"/>
      <charset val="134"/>
    </font>
    <font>
      <b/>
      <sz val="15"/>
      <color indexed="56"/>
      <name val="Calibri"/>
      <charset val="134"/>
    </font>
    <font>
      <b/>
      <sz val="11"/>
      <color indexed="43"/>
      <name val="Arial"/>
      <charset val="134"/>
    </font>
    <font>
      <b/>
      <sz val="14"/>
      <name val="MS Sans Serif"/>
      <charset val="134"/>
    </font>
    <font>
      <b/>
      <sz val="13"/>
      <color indexed="56"/>
      <name val="宋体"/>
      <charset val="134"/>
    </font>
    <font>
      <b/>
      <sz val="13"/>
      <color indexed="56"/>
      <name val="Calibri"/>
      <charset val="134"/>
    </font>
    <font>
      <b/>
      <sz val="11"/>
      <color indexed="56"/>
      <name val="宋体"/>
      <charset val="134"/>
    </font>
    <font>
      <b/>
      <sz val="11"/>
      <color indexed="62"/>
      <name val="Calibri"/>
      <charset val="134"/>
    </font>
    <font>
      <u/>
      <sz val="14"/>
      <color theme="10"/>
      <name val="Cordia New"/>
      <charset val="222"/>
    </font>
    <font>
      <u/>
      <sz val="12"/>
      <color indexed="12"/>
      <name val="宋体"/>
      <charset val="134"/>
    </font>
    <font>
      <u/>
      <sz val="8.4"/>
      <color theme="10"/>
      <name val="宋体"/>
      <charset val="134"/>
    </font>
    <font>
      <u/>
      <sz val="9"/>
      <color indexed="12"/>
      <name val="바탕체"/>
      <charset val="129"/>
    </font>
    <font>
      <u/>
      <sz val="10"/>
      <color indexed="12"/>
      <name val="Arial"/>
      <charset val="134"/>
    </font>
    <font>
      <u/>
      <sz val="8.4"/>
      <color indexed="12"/>
      <name val="Arial"/>
      <charset val="134"/>
    </font>
    <font>
      <u/>
      <sz val="12"/>
      <color indexed="12"/>
      <name val="新細明體"/>
      <charset val="136"/>
    </font>
    <font>
      <u/>
      <sz val="8.5"/>
      <color indexed="12"/>
      <name val="Arial"/>
      <charset val="134"/>
    </font>
    <font>
      <u/>
      <sz val="12"/>
      <color indexed="12"/>
      <name val="新細明體"/>
      <charset val="134"/>
    </font>
    <font>
      <u/>
      <sz val="11"/>
      <color theme="10"/>
      <name val="宋体"/>
      <charset val="134"/>
    </font>
    <font>
      <u/>
      <sz val="10"/>
      <color theme="10"/>
      <name val="Arial"/>
      <charset val="134"/>
    </font>
    <font>
      <u/>
      <sz val="11"/>
      <color theme="10"/>
      <name val="宋体"/>
      <charset val="134"/>
      <scheme val="minor"/>
    </font>
    <font>
      <u/>
      <sz val="11"/>
      <color indexed="12"/>
      <name val="宋体"/>
      <charset val="134"/>
    </font>
    <font>
      <u/>
      <sz val="12"/>
      <color theme="10"/>
      <name val="宋体"/>
      <charset val="136"/>
      <scheme val="minor"/>
    </font>
    <font>
      <u/>
      <sz val="10"/>
      <color indexed="20"/>
      <name val="Arial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2"/>
      <name val="Helv"/>
      <charset val="134"/>
    </font>
    <font>
      <sz val="10"/>
      <color indexed="62"/>
      <name val="Arial"/>
      <charset val="134"/>
    </font>
    <font>
      <u/>
      <sz val="6.6"/>
      <color indexed="12"/>
      <name val="Times New Roman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2"/>
      <color indexed="9"/>
      <name val="Helv"/>
      <charset val="134"/>
    </font>
    <font>
      <sz val="10"/>
      <color indexed="18"/>
      <name val="Times New Roman"/>
      <charset val="134"/>
    </font>
    <font>
      <sz val="11"/>
      <name val="돋움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VNtimes new roman"/>
      <charset val="134"/>
    </font>
    <font>
      <b/>
      <i/>
      <sz val="16"/>
      <name val="Helv"/>
      <charset val="134"/>
    </font>
    <font>
      <u/>
      <sz val="11"/>
      <color indexed="36"/>
      <name val="돋움"/>
      <charset val="129"/>
    </font>
    <font>
      <b/>
      <i/>
      <sz val="16"/>
      <name val="Helv"/>
      <charset val="134"/>
    </font>
    <font>
      <sz val="10"/>
      <name val="VNtimes new roman"/>
      <charset val="134"/>
    </font>
    <font>
      <sz val="10"/>
      <name val="Bookman Old Style"/>
      <charset val="134"/>
    </font>
    <font>
      <sz val="9"/>
      <name val="Helv"/>
      <charset val="134"/>
    </font>
    <font>
      <sz val="10"/>
      <color theme="1"/>
      <name val="宋体"/>
      <charset val="134"/>
      <scheme val="minor"/>
    </font>
    <font>
      <sz val="11"/>
      <color theme="1"/>
      <name val="Calibri"/>
      <charset val="134"/>
    </font>
    <font>
      <sz val="9"/>
      <color theme="1"/>
      <name val="Arial"/>
      <charset val="134"/>
    </font>
    <font>
      <sz val="12"/>
      <name val="新細明體"/>
      <charset val="136"/>
    </font>
    <font>
      <sz val="11"/>
      <color theme="1"/>
      <name val="宋体"/>
      <charset val="134"/>
      <scheme val="minor"/>
    </font>
    <font>
      <sz val="10"/>
      <name val="Garamond"/>
      <charset val="134"/>
    </font>
    <font>
      <sz val="12"/>
      <color theme="1"/>
      <name val="宋体"/>
      <charset val="134"/>
      <scheme val="minor"/>
    </font>
    <font>
      <sz val="11"/>
      <color indexed="8"/>
      <name val="Tahoma"/>
      <charset val="222"/>
    </font>
    <font>
      <sz val="14"/>
      <name val="Cordia New"/>
      <charset val="134"/>
    </font>
    <font>
      <sz val="11"/>
      <color theme="1"/>
      <name val="宋体"/>
      <charset val="136"/>
      <scheme val="minor"/>
    </font>
    <font>
      <sz val="9"/>
      <color theme="1"/>
      <name val="Comic Sans MS"/>
      <charset val="134"/>
    </font>
    <font>
      <sz val="9"/>
      <color theme="1"/>
      <name val="Comic Sans MS"/>
      <charset val="134"/>
    </font>
    <font>
      <sz val="12"/>
      <color theme="1"/>
      <name val="宋体"/>
      <charset val="134"/>
    </font>
    <font>
      <sz val="12"/>
      <color theme="1"/>
      <name val="宋体"/>
      <charset val="136"/>
    </font>
    <font>
      <sz val="9"/>
      <color indexed="8"/>
      <name val="Arial"/>
      <charset val="134"/>
    </font>
    <font>
      <sz val="12"/>
      <color theme="1"/>
      <name val="宋体"/>
      <charset val="136"/>
      <scheme val="minor"/>
    </font>
    <font>
      <sz val="14"/>
      <name val="–¾’©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2"/>
      <color indexed="8"/>
      <name val="Calibri"/>
      <charset val="134"/>
    </font>
    <font>
      <sz val="10"/>
      <name val="Tms Rmn"/>
      <charset val="134"/>
    </font>
    <font>
      <sz val="10"/>
      <name val="Tms Rmn"/>
      <charset val="134"/>
    </font>
    <font>
      <sz val="8"/>
      <name val="Helv"/>
      <charset val="134"/>
    </font>
    <font>
      <sz val="11"/>
      <color indexed="8"/>
      <name val="新細明體"/>
      <charset val="136"/>
    </font>
    <font>
      <sz val="10"/>
      <name val="Helv"/>
      <charset val="134"/>
    </font>
    <font>
      <b/>
      <sz val="8"/>
      <color indexed="8"/>
      <name val="Helv"/>
      <charset val="134"/>
    </font>
    <font>
      <b/>
      <sz val="8"/>
      <color indexed="8"/>
      <name val="Helv"/>
      <charset val="134"/>
    </font>
    <font>
      <sz val="11"/>
      <color indexed="10"/>
      <name val="Calibri"/>
      <charset val="134"/>
    </font>
    <font>
      <b/>
      <sz val="18"/>
      <color indexed="56"/>
      <name val="Cambria"/>
      <charset val="134"/>
    </font>
    <font>
      <b/>
      <sz val="18"/>
      <color indexed="56"/>
      <name val="宋体"/>
      <charset val="134"/>
    </font>
    <font>
      <b/>
      <sz val="18"/>
      <color indexed="62"/>
      <name val="Cambria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宋体"/>
      <charset val="134"/>
    </font>
    <font>
      <sz val="10"/>
      <name val="Arial Cyr"/>
      <charset val="204"/>
    </font>
    <font>
      <b/>
      <sz val="18"/>
      <color indexed="56"/>
      <name val="ＭＳ Ｐゴシック"/>
      <charset val="134"/>
    </font>
    <font>
      <b/>
      <sz val="18"/>
      <color indexed="56"/>
      <name val="ＭＳ Ｐゴシック"/>
      <charset val="128"/>
    </font>
    <font>
      <b/>
      <sz val="11"/>
      <color indexed="9"/>
      <name val="ＭＳ Ｐゴシック"/>
      <charset val="134"/>
    </font>
    <font>
      <b/>
      <sz val="11"/>
      <color indexed="9"/>
      <name val="ＭＳ Ｐゴシック"/>
      <charset val="128"/>
    </font>
    <font>
      <sz val="11"/>
      <color indexed="60"/>
      <name val="ＭＳ Ｐゴシック"/>
      <charset val="134"/>
    </font>
    <font>
      <sz val="11"/>
      <color indexed="60"/>
      <name val="ＭＳ Ｐゴシック"/>
      <charset val="128"/>
    </font>
    <font>
      <u/>
      <sz val="11"/>
      <color indexed="12"/>
      <name val="ＭＳ Ｐゴシック"/>
      <charset val="128"/>
    </font>
    <font>
      <sz val="11"/>
      <name val="明朝"/>
      <charset val="128"/>
    </font>
    <font>
      <sz val="11"/>
      <name val="明朝"/>
      <charset val="128"/>
    </font>
    <font>
      <sz val="11"/>
      <color indexed="52"/>
      <name val="ＭＳ Ｐゴシック"/>
      <charset val="134"/>
    </font>
    <font>
      <sz val="11"/>
      <color indexed="52"/>
      <name val="ＭＳ Ｐゴシック"/>
      <charset val="128"/>
    </font>
    <font>
      <b/>
      <sz val="15"/>
      <color indexed="62"/>
      <name val="微软雅黑"/>
      <charset val="134"/>
    </font>
    <font>
      <b/>
      <sz val="15"/>
      <color theme="3"/>
      <name val="宋体"/>
      <charset val="134"/>
      <scheme val="minor"/>
    </font>
    <font>
      <b/>
      <sz val="13"/>
      <color indexed="62"/>
      <name val="微软雅黑"/>
      <charset val="134"/>
    </font>
    <font>
      <b/>
      <sz val="13"/>
      <color theme="3"/>
      <name val="宋体"/>
      <charset val="134"/>
      <scheme val="minor"/>
    </font>
    <font>
      <b/>
      <sz val="11"/>
      <color indexed="62"/>
      <name val="微软雅黑"/>
      <charset val="134"/>
    </font>
    <font>
      <b/>
      <sz val="18"/>
      <color indexed="62"/>
      <name val="宋体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5"/>
      <color indexed="56"/>
      <name val="新細明體"/>
      <charset val="136"/>
    </font>
    <font>
      <b/>
      <sz val="13"/>
      <color indexed="56"/>
      <name val="新細明體"/>
      <charset val="134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4"/>
    </font>
    <font>
      <b/>
      <sz val="11"/>
      <color indexed="56"/>
      <name val="新細明體"/>
      <charset val="136"/>
    </font>
    <font>
      <b/>
      <sz val="18"/>
      <color indexed="56"/>
      <name val="新細明體"/>
      <charset val="136"/>
    </font>
    <font>
      <sz val="11"/>
      <name val="ＭＳ Ｐゴシック"/>
      <charset val="128"/>
    </font>
    <font>
      <sz val="11"/>
      <name val="돋움"/>
      <charset val="129"/>
    </font>
    <font>
      <sz val="11"/>
      <color indexed="53"/>
      <name val="맑은 고딕"/>
      <charset val="129"/>
    </font>
    <font>
      <sz val="11"/>
      <color indexed="53"/>
      <name val="맑은 고딕"/>
      <charset val="134"/>
    </font>
    <font>
      <b/>
      <sz val="11"/>
      <color indexed="52"/>
      <name val="맑은 고딕"/>
      <charset val="134"/>
    </font>
    <font>
      <b/>
      <sz val="11"/>
      <color indexed="52"/>
      <name val="맑은 고딕"/>
      <charset val="129"/>
    </font>
    <font>
      <sz val="11"/>
      <color indexed="20"/>
      <name val="微软雅黑"/>
      <charset val="134"/>
    </font>
    <font>
      <sz val="10"/>
      <color indexed="10"/>
      <name val="Arial"/>
      <charset val="134"/>
    </font>
    <font>
      <sz val="12"/>
      <color theme="1"/>
      <name val="宋体"/>
      <charset val="134"/>
      <scheme val="minor"/>
    </font>
    <font>
      <u/>
      <sz val="9"/>
      <color indexed="12"/>
      <name val="新細明體"/>
      <charset val="134"/>
    </font>
    <font>
      <u/>
      <sz val="11"/>
      <color indexed="12"/>
      <name val="맑은 고딕"/>
      <charset val="129"/>
    </font>
    <font>
      <u/>
      <sz val="11"/>
      <color indexed="12"/>
      <name val="맑은 고딕"/>
      <charset val="129"/>
    </font>
    <font>
      <u/>
      <sz val="11"/>
      <color theme="10"/>
      <name val="宋体"/>
      <charset val="134"/>
      <scheme val="minor"/>
    </font>
    <font>
      <u/>
      <sz val="9.7"/>
      <color theme="10"/>
      <name val="宋体"/>
      <charset val="134"/>
    </font>
    <font>
      <u/>
      <sz val="11"/>
      <color theme="10"/>
      <name val="Calibri"/>
      <charset val="134"/>
    </font>
    <font>
      <sz val="11"/>
      <color indexed="20"/>
      <name val="맑은 고딕"/>
      <charset val="134"/>
    </font>
    <font>
      <sz val="11"/>
      <color indexed="20"/>
      <name val="맑은 고딕"/>
      <charset val="129"/>
    </font>
    <font>
      <sz val="12"/>
      <color indexed="17"/>
      <name val="新細明體"/>
      <charset val="136"/>
    </font>
    <font>
      <sz val="11"/>
      <color indexed="17"/>
      <name val="微软雅黑"/>
      <charset val="134"/>
    </font>
    <font>
      <sz val="12"/>
      <color indexed="17"/>
      <name val="新細明體"/>
      <charset val="134"/>
    </font>
    <font>
      <sz val="12"/>
      <color indexed="17"/>
      <name val="Calibri"/>
      <charset val="134"/>
    </font>
    <font>
      <sz val="11"/>
      <color indexed="17"/>
      <name val="맑은 고딕"/>
      <charset val="134"/>
    </font>
    <font>
      <b/>
      <sz val="12"/>
      <color indexed="8"/>
      <name val="新細明體"/>
      <charset val="134"/>
    </font>
    <font>
      <b/>
      <sz val="12"/>
      <color indexed="8"/>
      <name val="新細明體"/>
      <charset val="136"/>
    </font>
    <font>
      <sz val="11"/>
      <name val="明朝"/>
      <charset val="136"/>
    </font>
    <font>
      <sz val="12"/>
      <color indexed="20"/>
      <name val="新細明體"/>
      <charset val="136"/>
    </font>
    <font>
      <sz val="12"/>
      <color indexed="20"/>
      <name val="Calibri"/>
      <charset val="134"/>
    </font>
    <font>
      <sz val="12"/>
      <color indexed="20"/>
      <name val="新細明體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Calibri"/>
      <charset val="136"/>
    </font>
    <font>
      <b/>
      <sz val="11"/>
      <color indexed="10"/>
      <name val="微软雅黑"/>
      <charset val="134"/>
    </font>
    <font>
      <b/>
      <sz val="12"/>
      <color indexed="52"/>
      <name val="新細明體"/>
      <charset val="136"/>
    </font>
    <font>
      <b/>
      <sz val="11"/>
      <color indexed="9"/>
      <name val="微软雅黑"/>
      <charset val="134"/>
    </font>
    <font>
      <b/>
      <sz val="12"/>
      <color indexed="9"/>
      <name val="新細明體"/>
      <charset val="134"/>
    </font>
    <font>
      <b/>
      <sz val="12"/>
      <color indexed="9"/>
      <name val="新細明體"/>
      <charset val="136"/>
    </font>
    <font>
      <b/>
      <sz val="15"/>
      <color indexed="56"/>
      <name val="ＭＳ Ｐゴシック"/>
      <charset val="134"/>
    </font>
    <font>
      <b/>
      <sz val="15"/>
      <color indexed="56"/>
      <name val="ＭＳ Ｐゴシック"/>
      <charset val="128"/>
    </font>
    <font>
      <b/>
      <sz val="13"/>
      <color indexed="56"/>
      <name val="ＭＳ Ｐゴシック"/>
      <charset val="134"/>
    </font>
    <font>
      <b/>
      <sz val="13"/>
      <color indexed="56"/>
      <name val="ＭＳ Ｐゴシック"/>
      <charset val="128"/>
    </font>
    <font>
      <b/>
      <sz val="11"/>
      <color indexed="56"/>
      <name val="ＭＳ Ｐゴシック"/>
      <charset val="134"/>
    </font>
    <font>
      <b/>
      <sz val="11"/>
      <color indexed="56"/>
      <name val="ＭＳ Ｐゴシック"/>
      <charset val="128"/>
    </font>
    <font>
      <i/>
      <sz val="11"/>
      <color indexed="23"/>
      <name val="微软雅黑"/>
      <charset val="134"/>
    </font>
    <font>
      <sz val="11"/>
      <color indexed="10"/>
      <name val="微软雅黑"/>
      <charset val="134"/>
    </font>
    <font>
      <sz val="12"/>
      <color indexed="10"/>
      <name val="新細明體"/>
      <charset val="136"/>
    </font>
    <font>
      <sz val="12"/>
      <color indexed="52"/>
      <name val="新細明體"/>
      <charset val="134"/>
    </font>
    <font>
      <sz val="12"/>
      <color indexed="52"/>
      <name val="新細明體"/>
      <charset val="136"/>
    </font>
    <font>
      <sz val="11"/>
      <color indexed="17"/>
      <name val="ＭＳ Ｐゴシック"/>
      <charset val="134"/>
    </font>
    <font>
      <sz val="11"/>
      <color indexed="17"/>
      <name val="ＭＳ Ｐゴシック"/>
      <charset val="128"/>
    </font>
    <font>
      <u/>
      <sz val="10"/>
      <color indexed="14"/>
      <name val="MS Sans Serif"/>
      <charset val="134"/>
    </font>
    <font>
      <sz val="12"/>
      <name val="官帕眉"/>
      <charset val="136"/>
    </font>
    <font>
      <sz val="14"/>
      <name val="뼻뮝"/>
      <charset val="134"/>
    </font>
    <font>
      <sz val="11"/>
      <color indexed="19"/>
      <name val="微软雅黑"/>
      <charset val="134"/>
    </font>
    <font>
      <b/>
      <sz val="11"/>
      <color indexed="63"/>
      <name val="微软雅黑"/>
      <charset val="134"/>
    </font>
    <font>
      <sz val="11"/>
      <color indexed="62"/>
      <name val="微软雅黑"/>
      <charset val="134"/>
    </font>
    <font>
      <b/>
      <sz val="12"/>
      <color indexed="63"/>
      <name val="新細明體"/>
      <charset val="136"/>
    </font>
    <font>
      <sz val="12"/>
      <color indexed="62"/>
      <name val="新細明體"/>
      <charset val="136"/>
    </font>
    <font>
      <i/>
      <sz val="12"/>
      <color indexed="23"/>
      <name val="新細明體"/>
      <charset val="136"/>
    </font>
    <font>
      <sz val="14"/>
      <name val="ＭＳ 明朝"/>
      <charset val="128"/>
    </font>
    <font>
      <b/>
      <sz val="10"/>
      <color indexed="10"/>
      <name val="Times New Roman"/>
      <charset val="134"/>
    </font>
    <font>
      <sz val="11"/>
      <color theme="1"/>
      <name val="新細明體"/>
      <charset val="136"/>
    </font>
    <font>
      <sz val="10"/>
      <color theme="1"/>
      <name val="Arial"/>
      <charset val="136"/>
    </font>
    <font>
      <sz val="12"/>
      <color theme="1"/>
      <name val="新細明體"/>
      <charset val="134"/>
    </font>
    <font>
      <sz val="12"/>
      <color theme="1"/>
      <name val="宋体"/>
      <charset val="136"/>
      <scheme val="minor"/>
    </font>
    <font>
      <sz val="12"/>
      <name val="바탕체"/>
      <charset val="134"/>
    </font>
    <font>
      <sz val="12"/>
      <color indexed="60"/>
      <name val="新細明體"/>
      <charset val="134"/>
    </font>
    <font>
      <sz val="12"/>
      <color indexed="60"/>
      <name val="新細明體"/>
      <charset val="136"/>
    </font>
    <font>
      <sz val="11"/>
      <color indexed="60"/>
      <name val="맑은 고딕"/>
      <charset val="134"/>
    </font>
    <font>
      <sz val="11"/>
      <color indexed="60"/>
      <name val="맑은 고딕"/>
      <charset val="129"/>
    </font>
    <font>
      <sz val="12"/>
      <name val="뼻뮝"/>
      <charset val="134"/>
    </font>
    <font>
      <i/>
      <sz val="11"/>
      <color indexed="23"/>
      <name val="맑은 고딕"/>
      <charset val="134"/>
    </font>
    <font>
      <i/>
      <sz val="11"/>
      <color indexed="9"/>
      <name val="맑은 고딕"/>
      <charset val="129"/>
    </font>
    <font>
      <i/>
      <sz val="11"/>
      <color indexed="9"/>
      <name val="맑은 고딕"/>
      <charset val="134"/>
    </font>
    <font>
      <b/>
      <sz val="11"/>
      <color indexed="9"/>
      <name val="맑은 고딕"/>
      <charset val="134"/>
    </font>
    <font>
      <b/>
      <sz val="11"/>
      <color indexed="22"/>
      <name val="맑은 고딕"/>
      <charset val="129"/>
    </font>
    <font>
      <b/>
      <sz val="11"/>
      <color indexed="22"/>
      <name val="맑은 고딕"/>
      <charset val="134"/>
    </font>
    <font>
      <sz val="12"/>
      <name val="바탕체"/>
      <charset val="129"/>
    </font>
    <font>
      <sz val="12"/>
      <name val="바탕체"/>
      <charset val="129"/>
    </font>
    <font>
      <sz val="11"/>
      <color indexed="52"/>
      <name val="맑은 고딕"/>
      <charset val="134"/>
    </font>
    <font>
      <sz val="11"/>
      <color indexed="52"/>
      <name val="맑은 고딕"/>
      <charset val="129"/>
    </font>
    <font>
      <u/>
      <sz val="9"/>
      <color indexed="36"/>
      <name val="바탕체"/>
      <charset val="134"/>
    </font>
    <font>
      <u/>
      <sz val="9"/>
      <color indexed="36"/>
      <name val="바탕체"/>
      <charset val="129"/>
    </font>
    <font>
      <u/>
      <sz val="9"/>
      <color indexed="36"/>
      <name val="바탕체"/>
      <charset val="129"/>
    </font>
    <font>
      <b/>
      <sz val="11"/>
      <color indexed="8"/>
      <name val="맑은 고딕"/>
      <charset val="134"/>
    </font>
    <font>
      <b/>
      <sz val="11"/>
      <color indexed="10"/>
      <name val="맑은 고딕"/>
      <charset val="129"/>
    </font>
    <font>
      <b/>
      <sz val="11"/>
      <color indexed="10"/>
      <name val="맑은 고딕"/>
      <charset val="134"/>
    </font>
    <font>
      <sz val="11"/>
      <color indexed="62"/>
      <name val="맑은 고딕"/>
      <charset val="134"/>
    </font>
    <font>
      <sz val="11"/>
      <color indexed="62"/>
      <name val="맑은 고딕"/>
      <charset val="129"/>
    </font>
    <font>
      <b/>
      <sz val="18"/>
      <color indexed="56"/>
      <name val="맑은 고딕"/>
      <charset val="134"/>
    </font>
    <font>
      <b/>
      <sz val="15"/>
      <color indexed="56"/>
      <name val="맑은 고딕"/>
      <charset val="134"/>
    </font>
    <font>
      <b/>
      <sz val="15"/>
      <color indexed="62"/>
      <name val="맑은 고딕"/>
      <charset val="129"/>
    </font>
    <font>
      <b/>
      <sz val="15"/>
      <color indexed="62"/>
      <name val="맑은 고딕"/>
      <charset val="134"/>
    </font>
    <font>
      <b/>
      <sz val="18"/>
      <color indexed="62"/>
      <name val="맑은 고딕"/>
      <charset val="129"/>
    </font>
    <font>
      <b/>
      <sz val="13"/>
      <color indexed="56"/>
      <name val="맑은 고딕"/>
      <charset val="134"/>
    </font>
    <font>
      <b/>
      <sz val="13"/>
      <color indexed="62"/>
      <name val="맑은 고딕"/>
      <charset val="129"/>
    </font>
    <font>
      <b/>
      <sz val="13"/>
      <color indexed="62"/>
      <name val="맑은 고딕"/>
      <charset val="134"/>
    </font>
    <font>
      <b/>
      <sz val="11"/>
      <color indexed="56"/>
      <name val="맑은 고딕"/>
      <charset val="134"/>
    </font>
    <font>
      <b/>
      <sz val="11"/>
      <color indexed="62"/>
      <name val="맑은 고딕"/>
      <charset val="129"/>
    </font>
    <font>
      <b/>
      <sz val="11"/>
      <color indexed="62"/>
      <name val="맑은 고딕"/>
      <charset val="134"/>
    </font>
    <font>
      <b/>
      <sz val="18"/>
      <color indexed="62"/>
      <name val="맑은 고딕"/>
      <charset val="134"/>
    </font>
    <font>
      <sz val="11"/>
      <color indexed="17"/>
      <name val="맑은 고딕"/>
      <charset val="129"/>
    </font>
    <font>
      <sz val="12"/>
      <name val="芥竟"/>
      <charset val="129"/>
    </font>
    <font>
      <b/>
      <sz val="11"/>
      <color indexed="63"/>
      <name val="맑은 고딕"/>
      <charset val="134"/>
    </font>
    <font>
      <b/>
      <sz val="11"/>
      <color indexed="63"/>
      <name val="맑은 고딕"/>
      <charset val="129"/>
    </font>
    <font>
      <sz val="11"/>
      <color theme="1"/>
      <name val="宋体"/>
      <charset val="129"/>
      <scheme val="minor"/>
    </font>
    <font>
      <sz val="11"/>
      <color theme="1"/>
      <name val="宋体"/>
      <charset val="129"/>
      <scheme val="minor"/>
    </font>
    <font>
      <sz val="11"/>
      <color theme="1"/>
      <name val="가을체"/>
      <charset val="129"/>
    </font>
    <font>
      <sz val="10"/>
      <name val="굴림체"/>
      <charset val="134"/>
    </font>
    <font>
      <u/>
      <sz val="9"/>
      <color indexed="12"/>
      <name val="바탕체"/>
      <charset val="134"/>
    </font>
    <font>
      <u/>
      <sz val="11"/>
      <color indexed="12"/>
      <name val="돋움"/>
      <charset val="129"/>
    </font>
    <font>
      <u/>
      <sz val="11"/>
      <color indexed="12"/>
      <name val="돋움"/>
      <charset val="129"/>
    </font>
    <font>
      <b/>
      <sz val="11"/>
      <name val="돋움"/>
      <charset val="129"/>
    </font>
    <font>
      <b/>
      <sz val="10"/>
      <color indexed="8"/>
      <name val="宋体"/>
      <charset val="134"/>
      <scheme val="minor"/>
    </font>
    <font>
      <b/>
      <sz val="10"/>
      <color indexed="8"/>
      <name val="宋体"/>
      <charset val="134"/>
    </font>
    <font>
      <b/>
      <sz val="20"/>
      <name val="宋体"/>
      <charset val="134"/>
    </font>
    <font>
      <b/>
      <sz val="20"/>
      <color indexed="10"/>
      <name val="宋体"/>
      <charset val="134"/>
      <scheme val="minor"/>
    </font>
    <font>
      <b/>
      <sz val="9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lightGray">
        <fgColor indexed="8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lightGray">
        <fgColor indexed="13"/>
        <bgColor indexed="22"/>
      </patternFill>
    </fill>
    <fill>
      <patternFill patternType="mediumGray">
        <fgColor indexed="15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indexed="56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ashDot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ashDot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2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</borders>
  <cellStyleXfs count="859">
    <xf numFmtId="176" fontId="0" fillId="0" borderId="0"/>
    <xf numFmtId="43" fontId="57" fillId="0" borderId="0" applyFont="0" applyFill="0" applyBorder="0" applyAlignment="0" applyProtection="0">
      <alignment vertical="center"/>
    </xf>
    <xf numFmtId="44" fontId="57" fillId="0" borderId="0" applyFont="0" applyFill="0" applyBorder="0" applyAlignment="0" applyProtection="0">
      <alignment vertical="center"/>
    </xf>
    <xf numFmtId="9" fontId="57" fillId="0" borderId="0" applyFont="0" applyFill="0" applyBorder="0" applyAlignment="0" applyProtection="0">
      <alignment vertical="center"/>
    </xf>
    <xf numFmtId="41" fontId="57" fillId="0" borderId="0" applyFont="0" applyFill="0" applyBorder="0" applyAlignment="0" applyProtection="0">
      <alignment vertical="center"/>
    </xf>
    <xf numFmtId="42" fontId="57" fillId="0" borderId="0" applyFont="0" applyFill="0" applyBorder="0" applyAlignment="0" applyProtection="0">
      <alignment vertical="center"/>
    </xf>
    <xf numFmtId="176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57" fillId="7" borderId="33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34" applyNumberFormat="0" applyFill="0" applyAlignment="0" applyProtection="0">
      <alignment vertical="center"/>
    </xf>
    <xf numFmtId="0" fontId="64" fillId="0" borderId="34" applyNumberFormat="0" applyFill="0" applyAlignment="0" applyProtection="0">
      <alignment vertical="center"/>
    </xf>
    <xf numFmtId="0" fontId="65" fillId="0" borderId="35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8" borderId="36" applyNumberFormat="0" applyAlignment="0" applyProtection="0">
      <alignment vertical="center"/>
    </xf>
    <xf numFmtId="0" fontId="67" fillId="9" borderId="37" applyNumberFormat="0" applyAlignment="0" applyProtection="0">
      <alignment vertical="center"/>
    </xf>
    <xf numFmtId="0" fontId="68" fillId="9" borderId="36" applyNumberFormat="0" applyAlignment="0" applyProtection="0">
      <alignment vertical="center"/>
    </xf>
    <xf numFmtId="0" fontId="69" fillId="10" borderId="38" applyNumberFormat="0" applyAlignment="0" applyProtection="0">
      <alignment vertical="center"/>
    </xf>
    <xf numFmtId="0" fontId="70" fillId="0" borderId="39" applyNumberFormat="0" applyFill="0" applyAlignment="0" applyProtection="0">
      <alignment vertical="center"/>
    </xf>
    <xf numFmtId="0" fontId="71" fillId="0" borderId="40" applyNumberFormat="0" applyFill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3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176" fontId="77" fillId="0" borderId="0"/>
    <xf numFmtId="176" fontId="78" fillId="0" borderId="0" applyNumberFormat="0" applyFill="0" applyBorder="0" applyAlignment="0" applyProtection="0">
      <alignment vertical="top"/>
      <protection locked="0"/>
    </xf>
    <xf numFmtId="176" fontId="79" fillId="0" borderId="0" applyNumberFormat="0" applyFill="0" applyBorder="0" applyAlignment="0" applyProtection="0">
      <alignment vertical="top"/>
      <protection locked="0"/>
    </xf>
    <xf numFmtId="176" fontId="80" fillId="0" borderId="0" applyNumberFormat="0" applyFill="0" applyBorder="0" applyAlignment="0" applyProtection="0">
      <alignment vertical="top"/>
      <protection locked="0"/>
    </xf>
    <xf numFmtId="176" fontId="81" fillId="0" borderId="0" applyFont="0" applyFill="0" applyBorder="0" applyAlignment="0" applyProtection="0"/>
    <xf numFmtId="176" fontId="82" fillId="0" borderId="0"/>
    <xf numFmtId="176" fontId="83" fillId="0" borderId="0"/>
    <xf numFmtId="176" fontId="78" fillId="0" borderId="0"/>
    <xf numFmtId="176" fontId="84" fillId="0" borderId="0"/>
    <xf numFmtId="176" fontId="85" fillId="0" borderId="0"/>
    <xf numFmtId="176" fontId="86" fillId="0" borderId="0">
      <alignment vertical="top"/>
    </xf>
    <xf numFmtId="176" fontId="87" fillId="0" borderId="0" applyNumberFormat="0" applyFill="0" applyBorder="0" applyAlignment="0" applyProtection="0">
      <alignment vertical="top"/>
      <protection locked="0"/>
    </xf>
    <xf numFmtId="176" fontId="88" fillId="0" borderId="0" applyNumberFormat="0" applyFill="0" applyBorder="0" applyAlignment="0" applyProtection="0">
      <alignment vertical="top"/>
      <protection locked="0"/>
    </xf>
    <xf numFmtId="176" fontId="89" fillId="0" borderId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176" fontId="90" fillId="0" borderId="0"/>
    <xf numFmtId="176" fontId="91" fillId="38" borderId="0" applyNumberFormat="0" applyBorder="0" applyAlignment="0" applyProtection="0"/>
    <xf numFmtId="176" fontId="92" fillId="38" borderId="0" applyNumberFormat="0" applyBorder="0" applyAlignment="0" applyProtection="0">
      <alignment vertical="center"/>
    </xf>
    <xf numFmtId="176" fontId="91" fillId="39" borderId="0" applyNumberFormat="0" applyBorder="0" applyAlignment="0" applyProtection="0"/>
    <xf numFmtId="176" fontId="91" fillId="40" borderId="0" applyNumberFormat="0" applyBorder="0" applyAlignment="0" applyProtection="0"/>
    <xf numFmtId="176" fontId="91" fillId="41" borderId="0" applyNumberFormat="0" applyBorder="0" applyAlignment="0" applyProtection="0"/>
    <xf numFmtId="176" fontId="92" fillId="41" borderId="0" applyNumberFormat="0" applyBorder="0" applyAlignment="0" applyProtection="0">
      <alignment vertical="center"/>
    </xf>
    <xf numFmtId="176" fontId="91" fillId="42" borderId="0" applyNumberFormat="0" applyBorder="0" applyAlignment="0" applyProtection="0"/>
    <xf numFmtId="176" fontId="91" fillId="43" borderId="0" applyNumberFormat="0" applyBorder="0" applyAlignment="0" applyProtection="0"/>
    <xf numFmtId="176" fontId="92" fillId="43" borderId="0" applyNumberFormat="0" applyBorder="0" applyAlignment="0" applyProtection="0">
      <alignment vertical="center"/>
    </xf>
    <xf numFmtId="176" fontId="91" fillId="44" borderId="0" applyNumberFormat="0" applyBorder="0" applyAlignment="0" applyProtection="0"/>
    <xf numFmtId="176" fontId="91" fillId="45" borderId="0" applyNumberFormat="0" applyBorder="0" applyAlignment="0" applyProtection="0"/>
    <xf numFmtId="176" fontId="92" fillId="45" borderId="0" applyNumberFormat="0" applyBorder="0" applyAlignment="0" applyProtection="0">
      <alignment vertical="center"/>
    </xf>
    <xf numFmtId="176" fontId="91" fillId="46" borderId="0" applyNumberFormat="0" applyBorder="0" applyAlignment="0" applyProtection="0"/>
    <xf numFmtId="176" fontId="92" fillId="46" borderId="0" applyNumberFormat="0" applyBorder="0" applyAlignment="0" applyProtection="0">
      <alignment vertical="center"/>
    </xf>
    <xf numFmtId="176" fontId="86" fillId="46" borderId="0" applyNumberFormat="0" applyBorder="0" applyAlignment="0" applyProtection="0"/>
    <xf numFmtId="176" fontId="92" fillId="39" borderId="0" applyNumberFormat="0" applyBorder="0" applyAlignment="0" applyProtection="0">
      <alignment vertical="center"/>
    </xf>
    <xf numFmtId="176" fontId="93" fillId="38" borderId="0" applyNumberFormat="0" applyBorder="0" applyAlignment="0" applyProtection="0">
      <alignment vertical="center"/>
    </xf>
    <xf numFmtId="176" fontId="94" fillId="38" borderId="0" applyNumberFormat="0" applyBorder="0" applyAlignment="0" applyProtection="0">
      <alignment vertical="center"/>
    </xf>
    <xf numFmtId="176" fontId="93" fillId="41" borderId="0" applyNumberFormat="0" applyBorder="0" applyAlignment="0" applyProtection="0">
      <alignment vertical="center"/>
    </xf>
    <xf numFmtId="176" fontId="94" fillId="41" borderId="0" applyNumberFormat="0" applyBorder="0" applyAlignment="0" applyProtection="0">
      <alignment vertical="center"/>
    </xf>
    <xf numFmtId="176" fontId="93" fillId="43" borderId="0" applyNumberFormat="0" applyBorder="0" applyAlignment="0" applyProtection="0">
      <alignment vertical="center"/>
    </xf>
    <xf numFmtId="176" fontId="94" fillId="43" borderId="0" applyNumberFormat="0" applyBorder="0" applyAlignment="0" applyProtection="0">
      <alignment vertical="center"/>
    </xf>
    <xf numFmtId="176" fontId="93" fillId="45" borderId="0" applyNumberFormat="0" applyBorder="0" applyAlignment="0" applyProtection="0">
      <alignment vertical="center"/>
    </xf>
    <xf numFmtId="176" fontId="94" fillId="45" borderId="0" applyNumberFormat="0" applyBorder="0" applyAlignment="0" applyProtection="0">
      <alignment vertical="center"/>
    </xf>
    <xf numFmtId="176" fontId="93" fillId="46" borderId="0" applyNumberFormat="0" applyBorder="0" applyAlignment="0" applyProtection="0">
      <alignment vertical="center"/>
    </xf>
    <xf numFmtId="176" fontId="94" fillId="46" borderId="0" applyNumberFormat="0" applyBorder="0" applyAlignment="0" applyProtection="0">
      <alignment vertical="center"/>
    </xf>
    <xf numFmtId="176" fontId="93" fillId="39" borderId="0" applyNumberFormat="0" applyBorder="0" applyAlignment="0" applyProtection="0">
      <alignment vertical="center"/>
    </xf>
    <xf numFmtId="176" fontId="94" fillId="39" borderId="0" applyNumberFormat="0" applyBorder="0" applyAlignment="0" applyProtection="0">
      <alignment vertical="center"/>
    </xf>
    <xf numFmtId="176" fontId="95" fillId="38" borderId="0" applyNumberFormat="0" applyBorder="0" applyAlignment="0" applyProtection="0">
      <alignment vertical="center"/>
    </xf>
    <xf numFmtId="176" fontId="96" fillId="47" borderId="0" applyNumberFormat="0" applyBorder="0" applyAlignment="0" applyProtection="0">
      <alignment vertical="center"/>
    </xf>
    <xf numFmtId="176" fontId="97" fillId="47" borderId="0" applyNumberFormat="0" applyBorder="0" applyAlignment="0" applyProtection="0">
      <alignment vertical="center"/>
    </xf>
    <xf numFmtId="176" fontId="95" fillId="41" borderId="0" applyNumberFormat="0" applyBorder="0" applyAlignment="0" applyProtection="0">
      <alignment vertical="center"/>
    </xf>
    <xf numFmtId="176" fontId="96" fillId="39" borderId="0" applyNumberFormat="0" applyBorder="0" applyAlignment="0" applyProtection="0">
      <alignment vertical="center"/>
    </xf>
    <xf numFmtId="176" fontId="97" fillId="39" borderId="0" applyNumberFormat="0" applyBorder="0" applyAlignment="0" applyProtection="0">
      <alignment vertical="center"/>
    </xf>
    <xf numFmtId="176" fontId="95" fillId="43" borderId="0" applyNumberFormat="0" applyBorder="0" applyAlignment="0" applyProtection="0">
      <alignment vertical="center"/>
    </xf>
    <xf numFmtId="176" fontId="96" fillId="44" borderId="0" applyNumberFormat="0" applyBorder="0" applyAlignment="0" applyProtection="0">
      <alignment vertical="center"/>
    </xf>
    <xf numFmtId="176" fontId="97" fillId="44" borderId="0" applyNumberFormat="0" applyBorder="0" applyAlignment="0" applyProtection="0">
      <alignment vertical="center"/>
    </xf>
    <xf numFmtId="176" fontId="95" fillId="45" borderId="0" applyNumberFormat="0" applyBorder="0" applyAlignment="0" applyProtection="0">
      <alignment vertical="center"/>
    </xf>
    <xf numFmtId="176" fontId="95" fillId="46" borderId="0" applyNumberFormat="0" applyBorder="0" applyAlignment="0" applyProtection="0">
      <alignment vertical="center"/>
    </xf>
    <xf numFmtId="176" fontId="96" fillId="46" borderId="0" applyNumberFormat="0" applyBorder="0" applyAlignment="0" applyProtection="0">
      <alignment vertical="center"/>
    </xf>
    <xf numFmtId="176" fontId="97" fillId="46" borderId="0" applyNumberFormat="0" applyBorder="0" applyAlignment="0" applyProtection="0">
      <alignment vertical="center"/>
    </xf>
    <xf numFmtId="176" fontId="95" fillId="39" borderId="0" applyNumberFormat="0" applyBorder="0" applyAlignment="0" applyProtection="0">
      <alignment vertical="center"/>
    </xf>
    <xf numFmtId="176" fontId="98" fillId="38" borderId="0" applyNumberFormat="0" applyBorder="0" applyAlignment="0" applyProtection="0">
      <alignment vertical="center"/>
    </xf>
    <xf numFmtId="176" fontId="99" fillId="38" borderId="0" applyNumberFormat="0" applyBorder="0" applyAlignment="0" applyProtection="0">
      <alignment vertical="center"/>
    </xf>
    <xf numFmtId="176" fontId="98" fillId="41" borderId="0" applyNumberFormat="0" applyBorder="0" applyAlignment="0" applyProtection="0">
      <alignment vertical="center"/>
    </xf>
    <xf numFmtId="176" fontId="99" fillId="41" borderId="0" applyNumberFormat="0" applyBorder="0" applyAlignment="0" applyProtection="0">
      <alignment vertical="center"/>
    </xf>
    <xf numFmtId="176" fontId="98" fillId="43" borderId="0" applyNumberFormat="0" applyBorder="0" applyAlignment="0" applyProtection="0">
      <alignment vertical="center"/>
    </xf>
    <xf numFmtId="176" fontId="99" fillId="43" borderId="0" applyNumberFormat="0" applyBorder="0" applyAlignment="0" applyProtection="0">
      <alignment vertical="center"/>
    </xf>
    <xf numFmtId="176" fontId="98" fillId="45" borderId="0" applyNumberFormat="0" applyBorder="0" applyAlignment="0" applyProtection="0">
      <alignment vertical="center"/>
    </xf>
    <xf numFmtId="176" fontId="99" fillId="45" borderId="0" applyNumberFormat="0" applyBorder="0" applyAlignment="0" applyProtection="0">
      <alignment vertical="center"/>
    </xf>
    <xf numFmtId="176" fontId="98" fillId="46" borderId="0" applyNumberFormat="0" applyBorder="0" applyAlignment="0" applyProtection="0">
      <alignment vertical="center"/>
    </xf>
    <xf numFmtId="176" fontId="99" fillId="46" borderId="0" applyNumberFormat="0" applyBorder="0" applyAlignment="0" applyProtection="0">
      <alignment vertical="center"/>
    </xf>
    <xf numFmtId="176" fontId="98" fillId="39" borderId="0" applyNumberFormat="0" applyBorder="0" applyAlignment="0" applyProtection="0">
      <alignment vertical="center"/>
    </xf>
    <xf numFmtId="176" fontId="99" fillId="39" borderId="0" applyNumberFormat="0" applyBorder="0" applyAlignment="0" applyProtection="0">
      <alignment vertical="center"/>
    </xf>
    <xf numFmtId="176" fontId="100" fillId="48" borderId="0" applyNumberFormat="0" applyBorder="0" applyAlignment="0" applyProtection="0">
      <alignment vertical="center"/>
    </xf>
    <xf numFmtId="176" fontId="101" fillId="38" borderId="0" applyNumberFormat="0" applyBorder="0" applyAlignment="0" applyProtection="0">
      <alignment vertical="center"/>
    </xf>
    <xf numFmtId="176" fontId="100" fillId="42" borderId="0" applyNumberFormat="0" applyBorder="0" applyAlignment="0" applyProtection="0">
      <alignment vertical="center"/>
    </xf>
    <xf numFmtId="176" fontId="101" fillId="41" borderId="0" applyNumberFormat="0" applyBorder="0" applyAlignment="0" applyProtection="0">
      <alignment vertical="center"/>
    </xf>
    <xf numFmtId="176" fontId="100" fillId="44" borderId="0" applyNumberFormat="0" applyBorder="0" applyAlignment="0" applyProtection="0">
      <alignment vertical="center"/>
    </xf>
    <xf numFmtId="176" fontId="101" fillId="43" borderId="0" applyNumberFormat="0" applyBorder="0" applyAlignment="0" applyProtection="0">
      <alignment vertical="center"/>
    </xf>
    <xf numFmtId="176" fontId="100" fillId="39" borderId="0" applyNumberFormat="0" applyBorder="0" applyAlignment="0" applyProtection="0">
      <alignment vertical="center"/>
    </xf>
    <xf numFmtId="176" fontId="101" fillId="45" borderId="0" applyNumberFormat="0" applyBorder="0" applyAlignment="0" applyProtection="0">
      <alignment vertical="center"/>
    </xf>
    <xf numFmtId="176" fontId="100" fillId="46" borderId="0" applyNumberFormat="0" applyBorder="0" applyAlignment="0" applyProtection="0">
      <alignment vertical="center"/>
    </xf>
    <xf numFmtId="176" fontId="101" fillId="46" borderId="0" applyNumberFormat="0" applyBorder="0" applyAlignment="0" applyProtection="0">
      <alignment vertical="center"/>
    </xf>
    <xf numFmtId="176" fontId="101" fillId="39" borderId="0" applyNumberFormat="0" applyBorder="0" applyAlignment="0" applyProtection="0">
      <alignment vertical="center"/>
    </xf>
    <xf numFmtId="176" fontId="91" fillId="48" borderId="0" applyNumberFormat="0" applyBorder="0" applyAlignment="0" applyProtection="0"/>
    <xf numFmtId="176" fontId="92" fillId="48" borderId="0" applyNumberFormat="0" applyBorder="0" applyAlignment="0" applyProtection="0">
      <alignment vertical="center"/>
    </xf>
    <xf numFmtId="176" fontId="91" fillId="47" borderId="0" applyNumberFormat="0" applyBorder="0" applyAlignment="0" applyProtection="0"/>
    <xf numFmtId="176" fontId="92" fillId="42" borderId="0" applyNumberFormat="0" applyBorder="0" applyAlignment="0" applyProtection="0">
      <alignment vertical="center"/>
    </xf>
    <xf numFmtId="176" fontId="86" fillId="42" borderId="0" applyNumberFormat="0" applyBorder="0" applyAlignment="0" applyProtection="0"/>
    <xf numFmtId="176" fontId="91" fillId="49" borderId="0" applyNumberFormat="0" applyBorder="0" applyAlignment="0" applyProtection="0"/>
    <xf numFmtId="176" fontId="92" fillId="49" borderId="0" applyNumberFormat="0" applyBorder="0" applyAlignment="0" applyProtection="0">
      <alignment vertical="center"/>
    </xf>
    <xf numFmtId="176" fontId="91" fillId="50" borderId="0" applyNumberFormat="0" applyBorder="0" applyAlignment="0" applyProtection="0"/>
    <xf numFmtId="176" fontId="86" fillId="48" borderId="0" applyNumberFormat="0" applyBorder="0" applyAlignment="0" applyProtection="0"/>
    <xf numFmtId="176" fontId="91" fillId="51" borderId="0" applyNumberFormat="0" applyBorder="0" applyAlignment="0" applyProtection="0"/>
    <xf numFmtId="176" fontId="92" fillId="51" borderId="0" applyNumberFormat="0" applyBorder="0" applyAlignment="0" applyProtection="0">
      <alignment vertical="center"/>
    </xf>
    <xf numFmtId="176" fontId="93" fillId="48" borderId="0" applyNumberFormat="0" applyBorder="0" applyAlignment="0" applyProtection="0">
      <alignment vertical="center"/>
    </xf>
    <xf numFmtId="176" fontId="94" fillId="48" borderId="0" applyNumberFormat="0" applyBorder="0" applyAlignment="0" applyProtection="0">
      <alignment vertical="center"/>
    </xf>
    <xf numFmtId="176" fontId="93" fillId="42" borderId="0" applyNumberFormat="0" applyBorder="0" applyAlignment="0" applyProtection="0">
      <alignment vertical="center"/>
    </xf>
    <xf numFmtId="176" fontId="94" fillId="42" borderId="0" applyNumberFormat="0" applyBorder="0" applyAlignment="0" applyProtection="0">
      <alignment vertical="center"/>
    </xf>
    <xf numFmtId="176" fontId="93" fillId="49" borderId="0" applyNumberFormat="0" applyBorder="0" applyAlignment="0" applyProtection="0">
      <alignment vertical="center"/>
    </xf>
    <xf numFmtId="176" fontId="94" fillId="49" borderId="0" applyNumberFormat="0" applyBorder="0" applyAlignment="0" applyProtection="0">
      <alignment vertical="center"/>
    </xf>
    <xf numFmtId="176" fontId="93" fillId="51" borderId="0" applyNumberFormat="0" applyBorder="0" applyAlignment="0" applyProtection="0">
      <alignment vertical="center"/>
    </xf>
    <xf numFmtId="176" fontId="94" fillId="51" borderId="0" applyNumberFormat="0" applyBorder="0" applyAlignment="0" applyProtection="0">
      <alignment vertical="center"/>
    </xf>
    <xf numFmtId="176" fontId="95" fillId="48" borderId="0" applyNumberFormat="0" applyBorder="0" applyAlignment="0" applyProtection="0">
      <alignment vertical="center"/>
    </xf>
    <xf numFmtId="176" fontId="95" fillId="42" borderId="0" applyNumberFormat="0" applyBorder="0" applyAlignment="0" applyProtection="0">
      <alignment vertical="center"/>
    </xf>
    <xf numFmtId="176" fontId="96" fillId="42" borderId="0" applyNumberFormat="0" applyBorder="0" applyAlignment="0" applyProtection="0">
      <alignment vertical="center"/>
    </xf>
    <xf numFmtId="176" fontId="97" fillId="42" borderId="0" applyNumberFormat="0" applyBorder="0" applyAlignment="0" applyProtection="0">
      <alignment vertical="center"/>
    </xf>
    <xf numFmtId="176" fontId="95" fillId="49" borderId="0" applyNumberFormat="0" applyBorder="0" applyAlignment="0" applyProtection="0">
      <alignment vertical="center"/>
    </xf>
    <xf numFmtId="176" fontId="96" fillId="50" borderId="0" applyNumberFormat="0" applyBorder="0" applyAlignment="0" applyProtection="0">
      <alignment vertical="center"/>
    </xf>
    <xf numFmtId="176" fontId="97" fillId="50" borderId="0" applyNumberFormat="0" applyBorder="0" applyAlignment="0" applyProtection="0">
      <alignment vertical="center"/>
    </xf>
    <xf numFmtId="176" fontId="96" fillId="48" borderId="0" applyNumberFormat="0" applyBorder="0" applyAlignment="0" applyProtection="0">
      <alignment vertical="center"/>
    </xf>
    <xf numFmtId="176" fontId="97" fillId="48" borderId="0" applyNumberFormat="0" applyBorder="0" applyAlignment="0" applyProtection="0">
      <alignment vertical="center"/>
    </xf>
    <xf numFmtId="176" fontId="95" fillId="51" borderId="0" applyNumberFormat="0" applyBorder="0" applyAlignment="0" applyProtection="0">
      <alignment vertical="center"/>
    </xf>
    <xf numFmtId="176" fontId="98" fillId="48" borderId="0" applyNumberFormat="0" applyBorder="0" applyAlignment="0" applyProtection="0">
      <alignment vertical="center"/>
    </xf>
    <xf numFmtId="176" fontId="99" fillId="48" borderId="0" applyNumberFormat="0" applyBorder="0" applyAlignment="0" applyProtection="0">
      <alignment vertical="center"/>
    </xf>
    <xf numFmtId="176" fontId="98" fillId="42" borderId="0" applyNumberFormat="0" applyBorder="0" applyAlignment="0" applyProtection="0">
      <alignment vertical="center"/>
    </xf>
    <xf numFmtId="176" fontId="99" fillId="42" borderId="0" applyNumberFormat="0" applyBorder="0" applyAlignment="0" applyProtection="0">
      <alignment vertical="center"/>
    </xf>
    <xf numFmtId="176" fontId="98" fillId="49" borderId="0" applyNumberFormat="0" applyBorder="0" applyAlignment="0" applyProtection="0">
      <alignment vertical="center"/>
    </xf>
    <xf numFmtId="176" fontId="99" fillId="49" borderId="0" applyNumberFormat="0" applyBorder="0" applyAlignment="0" applyProtection="0">
      <alignment vertical="center"/>
    </xf>
    <xf numFmtId="176" fontId="98" fillId="51" borderId="0" applyNumberFormat="0" applyBorder="0" applyAlignment="0" applyProtection="0">
      <alignment vertical="center"/>
    </xf>
    <xf numFmtId="176" fontId="99" fillId="51" borderId="0" applyNumberFormat="0" applyBorder="0" applyAlignment="0" applyProtection="0">
      <alignment vertical="center"/>
    </xf>
    <xf numFmtId="176" fontId="101" fillId="48" borderId="0" applyNumberFormat="0" applyBorder="0" applyAlignment="0" applyProtection="0">
      <alignment vertical="center"/>
    </xf>
    <xf numFmtId="176" fontId="101" fillId="42" borderId="0" applyNumberFormat="0" applyBorder="0" applyAlignment="0" applyProtection="0">
      <alignment vertical="center"/>
    </xf>
    <xf numFmtId="176" fontId="100" fillId="50" borderId="0" applyNumberFormat="0" applyBorder="0" applyAlignment="0" applyProtection="0">
      <alignment vertical="center"/>
    </xf>
    <xf numFmtId="176" fontId="101" fillId="49" borderId="0" applyNumberFormat="0" applyBorder="0" applyAlignment="0" applyProtection="0">
      <alignment vertical="center"/>
    </xf>
    <xf numFmtId="176" fontId="100" fillId="41" borderId="0" applyNumberFormat="0" applyBorder="0" applyAlignment="0" applyProtection="0">
      <alignment vertical="center"/>
    </xf>
    <xf numFmtId="176" fontId="101" fillId="51" borderId="0" applyNumberFormat="0" applyBorder="0" applyAlignment="0" applyProtection="0">
      <alignment vertical="center"/>
    </xf>
    <xf numFmtId="176" fontId="102" fillId="52" borderId="0" applyNumberFormat="0" applyBorder="0" applyAlignment="0" applyProtection="0"/>
    <xf numFmtId="176" fontId="103" fillId="52" borderId="0" applyNumberFormat="0" applyBorder="0" applyAlignment="0" applyProtection="0">
      <alignment vertical="center"/>
    </xf>
    <xf numFmtId="176" fontId="102" fillId="53" borderId="0" applyNumberFormat="0" applyBorder="0" applyAlignment="0" applyProtection="0"/>
    <xf numFmtId="176" fontId="102" fillId="42" borderId="0" applyNumberFormat="0" applyBorder="0" applyAlignment="0" applyProtection="0"/>
    <xf numFmtId="176" fontId="103" fillId="42" borderId="0" applyNumberFormat="0" applyBorder="0" applyAlignment="0" applyProtection="0">
      <alignment vertical="center"/>
    </xf>
    <xf numFmtId="176" fontId="78" fillId="42" borderId="0" applyNumberFormat="0" applyBorder="0" applyAlignment="0" applyProtection="0"/>
    <xf numFmtId="176" fontId="102" fillId="49" borderId="0" applyNumberFormat="0" applyBorder="0" applyAlignment="0" applyProtection="0"/>
    <xf numFmtId="176" fontId="103" fillId="49" borderId="0" applyNumberFormat="0" applyBorder="0" applyAlignment="0" applyProtection="0">
      <alignment vertical="center"/>
    </xf>
    <xf numFmtId="176" fontId="102" fillId="50" borderId="0" applyNumberFormat="0" applyBorder="0" applyAlignment="0" applyProtection="0"/>
    <xf numFmtId="176" fontId="102" fillId="54" borderId="0" applyNumberFormat="0" applyBorder="0" applyAlignment="0" applyProtection="0"/>
    <xf numFmtId="176" fontId="103" fillId="54" borderId="0" applyNumberFormat="0" applyBorder="0" applyAlignment="0" applyProtection="0">
      <alignment vertical="center"/>
    </xf>
    <xf numFmtId="176" fontId="102" fillId="47" borderId="0" applyNumberFormat="0" applyBorder="0" applyAlignment="0" applyProtection="0"/>
    <xf numFmtId="176" fontId="103" fillId="53" borderId="0" applyNumberFormat="0" applyBorder="0" applyAlignment="0" applyProtection="0">
      <alignment vertical="center"/>
    </xf>
    <xf numFmtId="176" fontId="78" fillId="53" borderId="0" applyNumberFormat="0" applyBorder="0" applyAlignment="0" applyProtection="0"/>
    <xf numFmtId="176" fontId="102" fillId="55" borderId="0" applyNumberFormat="0" applyBorder="0" applyAlignment="0" applyProtection="0"/>
    <xf numFmtId="176" fontId="103" fillId="55" borderId="0" applyNumberFormat="0" applyBorder="0" applyAlignment="0" applyProtection="0">
      <alignment vertical="center"/>
    </xf>
    <xf numFmtId="176" fontId="102" fillId="39" borderId="0" applyNumberFormat="0" applyBorder="0" applyAlignment="0" applyProtection="0"/>
    <xf numFmtId="176" fontId="104" fillId="52" borderId="0" applyNumberFormat="0" applyBorder="0" applyAlignment="0" applyProtection="0">
      <alignment vertical="center"/>
    </xf>
    <xf numFmtId="176" fontId="105" fillId="52" borderId="0" applyNumberFormat="0" applyBorder="0" applyAlignment="0" applyProtection="0">
      <alignment vertical="center"/>
    </xf>
    <xf numFmtId="176" fontId="104" fillId="42" borderId="0" applyNumberFormat="0" applyBorder="0" applyAlignment="0" applyProtection="0">
      <alignment vertical="center"/>
    </xf>
    <xf numFmtId="176" fontId="105" fillId="42" borderId="0" applyNumberFormat="0" applyBorder="0" applyAlignment="0" applyProtection="0">
      <alignment vertical="center"/>
    </xf>
    <xf numFmtId="176" fontId="104" fillId="49" borderId="0" applyNumberFormat="0" applyBorder="0" applyAlignment="0" applyProtection="0">
      <alignment vertical="center"/>
    </xf>
    <xf numFmtId="176" fontId="105" fillId="49" borderId="0" applyNumberFormat="0" applyBorder="0" applyAlignment="0" applyProtection="0">
      <alignment vertical="center"/>
    </xf>
    <xf numFmtId="176" fontId="104" fillId="54" borderId="0" applyNumberFormat="0" applyBorder="0" applyAlignment="0" applyProtection="0">
      <alignment vertical="center"/>
    </xf>
    <xf numFmtId="176" fontId="105" fillId="54" borderId="0" applyNumberFormat="0" applyBorder="0" applyAlignment="0" applyProtection="0">
      <alignment vertical="center"/>
    </xf>
    <xf numFmtId="176" fontId="104" fillId="53" borderId="0" applyNumberFormat="0" applyBorder="0" applyAlignment="0" applyProtection="0">
      <alignment vertical="center"/>
    </xf>
    <xf numFmtId="176" fontId="105" fillId="53" borderId="0" applyNumberFormat="0" applyBorder="0" applyAlignment="0" applyProtection="0">
      <alignment vertical="center"/>
    </xf>
    <xf numFmtId="176" fontId="104" fillId="55" borderId="0" applyNumberFormat="0" applyBorder="0" applyAlignment="0" applyProtection="0">
      <alignment vertical="center"/>
    </xf>
    <xf numFmtId="176" fontId="105" fillId="55" borderId="0" applyNumberFormat="0" applyBorder="0" applyAlignment="0" applyProtection="0">
      <alignment vertical="center"/>
    </xf>
    <xf numFmtId="176" fontId="106" fillId="52" borderId="0" applyNumberFormat="0" applyBorder="0" applyAlignment="0" applyProtection="0">
      <alignment vertical="center"/>
    </xf>
    <xf numFmtId="176" fontId="107" fillId="53" borderId="0" applyNumberFormat="0" applyBorder="0" applyAlignment="0" applyProtection="0">
      <alignment vertical="center"/>
    </xf>
    <xf numFmtId="176" fontId="108" fillId="53" borderId="0" applyNumberFormat="0" applyBorder="0" applyAlignment="0" applyProtection="0">
      <alignment vertical="center"/>
    </xf>
    <xf numFmtId="176" fontId="106" fillId="42" borderId="0" applyNumberFormat="0" applyBorder="0" applyAlignment="0" applyProtection="0">
      <alignment vertical="center"/>
    </xf>
    <xf numFmtId="176" fontId="107" fillId="42" borderId="0" applyNumberFormat="0" applyBorder="0" applyAlignment="0" applyProtection="0">
      <alignment vertical="center"/>
    </xf>
    <xf numFmtId="176" fontId="108" fillId="42" borderId="0" applyNumberFormat="0" applyBorder="0" applyAlignment="0" applyProtection="0">
      <alignment vertical="center"/>
    </xf>
    <xf numFmtId="176" fontId="106" fillId="49" borderId="0" applyNumberFormat="0" applyBorder="0" applyAlignment="0" applyProtection="0">
      <alignment vertical="center"/>
    </xf>
    <xf numFmtId="176" fontId="107" fillId="50" borderId="0" applyNumberFormat="0" applyBorder="0" applyAlignment="0" applyProtection="0">
      <alignment vertical="center"/>
    </xf>
    <xf numFmtId="176" fontId="108" fillId="50" borderId="0" applyNumberFormat="0" applyBorder="0" applyAlignment="0" applyProtection="0">
      <alignment vertical="center"/>
    </xf>
    <xf numFmtId="176" fontId="106" fillId="54" borderId="0" applyNumberFormat="0" applyBorder="0" applyAlignment="0" applyProtection="0">
      <alignment vertical="center"/>
    </xf>
    <xf numFmtId="176" fontId="107" fillId="47" borderId="0" applyNumberFormat="0" applyBorder="0" applyAlignment="0" applyProtection="0">
      <alignment vertical="center"/>
    </xf>
    <xf numFmtId="176" fontId="108" fillId="47" borderId="0" applyNumberFormat="0" applyBorder="0" applyAlignment="0" applyProtection="0">
      <alignment vertical="center"/>
    </xf>
    <xf numFmtId="176" fontId="106" fillId="53" borderId="0" applyNumberFormat="0" applyBorder="0" applyAlignment="0" applyProtection="0">
      <alignment vertical="center"/>
    </xf>
    <xf numFmtId="176" fontId="106" fillId="55" borderId="0" applyNumberFormat="0" applyBorder="0" applyAlignment="0" applyProtection="0">
      <alignment vertical="center"/>
    </xf>
    <xf numFmtId="176" fontId="107" fillId="39" borderId="0" applyNumberFormat="0" applyBorder="0" applyAlignment="0" applyProtection="0">
      <alignment vertical="center"/>
    </xf>
    <xf numFmtId="176" fontId="108" fillId="39" borderId="0" applyNumberFormat="0" applyBorder="0" applyAlignment="0" applyProtection="0">
      <alignment vertical="center"/>
    </xf>
    <xf numFmtId="176" fontId="109" fillId="52" borderId="0" applyNumberFormat="0" applyBorder="0" applyAlignment="0" applyProtection="0">
      <alignment vertical="center"/>
    </xf>
    <xf numFmtId="176" fontId="110" fillId="52" borderId="0" applyNumberFormat="0" applyBorder="0" applyAlignment="0" applyProtection="0">
      <alignment vertical="center"/>
    </xf>
    <xf numFmtId="176" fontId="109" fillId="42" borderId="0" applyNumberFormat="0" applyBorder="0" applyAlignment="0" applyProtection="0">
      <alignment vertical="center"/>
    </xf>
    <xf numFmtId="176" fontId="110" fillId="42" borderId="0" applyNumberFormat="0" applyBorder="0" applyAlignment="0" applyProtection="0">
      <alignment vertical="center"/>
    </xf>
    <xf numFmtId="176" fontId="109" fillId="49" borderId="0" applyNumberFormat="0" applyBorder="0" applyAlignment="0" applyProtection="0">
      <alignment vertical="center"/>
    </xf>
    <xf numFmtId="176" fontId="110" fillId="49" borderId="0" applyNumberFormat="0" applyBorder="0" applyAlignment="0" applyProtection="0">
      <alignment vertical="center"/>
    </xf>
    <xf numFmtId="176" fontId="109" fillId="54" borderId="0" applyNumberFormat="0" applyBorder="0" applyAlignment="0" applyProtection="0">
      <alignment vertical="center"/>
    </xf>
    <xf numFmtId="176" fontId="110" fillId="54" borderId="0" applyNumberFormat="0" applyBorder="0" applyAlignment="0" applyProtection="0">
      <alignment vertical="center"/>
    </xf>
    <xf numFmtId="176" fontId="109" fillId="53" borderId="0" applyNumberFormat="0" applyBorder="0" applyAlignment="0" applyProtection="0">
      <alignment vertical="center"/>
    </xf>
    <xf numFmtId="176" fontId="110" fillId="53" borderId="0" applyNumberFormat="0" applyBorder="0" applyAlignment="0" applyProtection="0">
      <alignment vertical="center"/>
    </xf>
    <xf numFmtId="176" fontId="109" fillId="55" borderId="0" applyNumberFormat="0" applyBorder="0" applyAlignment="0" applyProtection="0">
      <alignment vertical="center"/>
    </xf>
    <xf numFmtId="176" fontId="110" fillId="55" borderId="0" applyNumberFormat="0" applyBorder="0" applyAlignment="0" applyProtection="0">
      <alignment vertical="center"/>
    </xf>
    <xf numFmtId="176" fontId="111" fillId="46" borderId="0" applyNumberFormat="0" applyBorder="0" applyAlignment="0" applyProtection="0">
      <alignment vertical="center"/>
    </xf>
    <xf numFmtId="176" fontId="111" fillId="56" borderId="0" applyNumberFormat="0" applyBorder="0" applyAlignment="0" applyProtection="0">
      <alignment vertical="center"/>
    </xf>
    <xf numFmtId="176" fontId="111" fillId="51" borderId="0" applyNumberFormat="0" applyBorder="0" applyAlignment="0" applyProtection="0">
      <alignment vertical="center"/>
    </xf>
    <xf numFmtId="176" fontId="111" fillId="41" borderId="0" applyNumberFormat="0" applyBorder="0" applyAlignment="0" applyProtection="0">
      <alignment vertical="center"/>
    </xf>
    <xf numFmtId="176" fontId="111" fillId="42" borderId="0" applyNumberFormat="0" applyBorder="0" applyAlignment="0" applyProtection="0">
      <alignment vertical="center"/>
    </xf>
    <xf numFmtId="176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176" fontId="102" fillId="57" borderId="0" applyNumberFormat="0" applyBorder="0" applyAlignment="0" applyProtection="0"/>
    <xf numFmtId="176" fontId="103" fillId="57" borderId="0" applyNumberFormat="0" applyBorder="0" applyAlignment="0" applyProtection="0">
      <alignment vertical="center"/>
    </xf>
    <xf numFmtId="176" fontId="102" fillId="58" borderId="0" applyNumberFormat="0" applyBorder="0" applyAlignment="0" applyProtection="0"/>
    <xf numFmtId="176" fontId="103" fillId="58" borderId="0" applyNumberFormat="0" applyBorder="0" applyAlignment="0" applyProtection="0">
      <alignment vertical="center"/>
    </xf>
    <xf numFmtId="176" fontId="102" fillId="59" borderId="0" applyNumberFormat="0" applyBorder="0" applyAlignment="0" applyProtection="0"/>
    <xf numFmtId="176" fontId="78" fillId="58" borderId="0" applyNumberFormat="0" applyBorder="0" applyAlignment="0" applyProtection="0"/>
    <xf numFmtId="176" fontId="102" fillId="60" borderId="0" applyNumberFormat="0" applyBorder="0" applyAlignment="0" applyProtection="0"/>
    <xf numFmtId="176" fontId="103" fillId="60" borderId="0" applyNumberFormat="0" applyBorder="0" applyAlignment="0" applyProtection="0">
      <alignment vertical="center"/>
    </xf>
    <xf numFmtId="176" fontId="78" fillId="60" borderId="0" applyNumberFormat="0" applyBorder="0" applyAlignment="0" applyProtection="0"/>
    <xf numFmtId="176" fontId="102" fillId="61" borderId="0" applyNumberFormat="0" applyBorder="0" applyAlignment="0" applyProtection="0"/>
    <xf numFmtId="176" fontId="102" fillId="56" borderId="0" applyNumberFormat="0" applyBorder="0" applyAlignment="0" applyProtection="0"/>
    <xf numFmtId="176" fontId="103" fillId="56" borderId="0" applyNumberFormat="0" applyBorder="0" applyAlignment="0" applyProtection="0">
      <alignment vertical="center"/>
    </xf>
    <xf numFmtId="176" fontId="78" fillId="56" borderId="0" applyNumberFormat="0" applyBorder="0" applyAlignment="0" applyProtection="0"/>
    <xf numFmtId="176" fontId="114" fillId="0" borderId="0" applyFont="0" applyFill="0" applyBorder="0" applyAlignment="0" applyProtection="0"/>
    <xf numFmtId="179" fontId="113" fillId="0" borderId="0" applyFont="0" applyFill="0" applyBorder="0" applyAlignment="0" applyProtection="0"/>
    <xf numFmtId="180" fontId="113" fillId="0" borderId="0" applyFont="0" applyFill="0" applyBorder="0" applyAlignment="0" applyProtection="0"/>
    <xf numFmtId="176" fontId="115" fillId="0" borderId="0">
      <alignment horizontal="center" wrapText="1"/>
      <protection locked="0"/>
    </xf>
    <xf numFmtId="176" fontId="116" fillId="0" borderId="0" applyFont="0" applyFill="0" applyBorder="0" applyAlignment="0" applyProtection="0"/>
    <xf numFmtId="176" fontId="117" fillId="0" borderId="0" applyFont="0" applyFill="0" applyBorder="0" applyAlignment="0" applyProtection="0"/>
    <xf numFmtId="176" fontId="118" fillId="41" borderId="0" applyNumberFormat="0" applyBorder="0" applyAlignment="0" applyProtection="0"/>
    <xf numFmtId="176" fontId="119" fillId="41" borderId="0" applyNumberFormat="0" applyBorder="0" applyAlignment="0" applyProtection="0">
      <alignment vertical="center"/>
    </xf>
    <xf numFmtId="176" fontId="120" fillId="41" borderId="0" applyNumberFormat="0" applyBorder="0" applyAlignment="0" applyProtection="0"/>
    <xf numFmtId="176" fontId="78" fillId="41" borderId="0" applyNumberFormat="0" applyBorder="0" applyAlignment="0" applyProtection="0"/>
    <xf numFmtId="176" fontId="121" fillId="0" borderId="0" applyNumberFormat="0" applyFill="0" applyBorder="0" applyAlignment="0" applyProtection="0">
      <alignment vertical="top"/>
      <protection locked="0"/>
    </xf>
    <xf numFmtId="181" fontId="47" fillId="0" borderId="41" applyBorder="0"/>
    <xf numFmtId="182" fontId="47" fillId="0" borderId="42"/>
    <xf numFmtId="183" fontId="122" fillId="0" borderId="5" applyAlignment="0" applyProtection="0"/>
    <xf numFmtId="176" fontId="123" fillId="43" borderId="0" applyNumberFormat="0" applyBorder="0" applyAlignment="0" applyProtection="0"/>
    <xf numFmtId="176" fontId="112" fillId="0" borderId="0"/>
    <xf numFmtId="176" fontId="114" fillId="0" borderId="0"/>
    <xf numFmtId="176" fontId="113" fillId="0" borderId="0"/>
    <xf numFmtId="176" fontId="116" fillId="0" borderId="0"/>
    <xf numFmtId="184" fontId="124" fillId="0" borderId="0" applyFill="0" applyBorder="0" applyAlignment="0"/>
    <xf numFmtId="176" fontId="47" fillId="0" borderId="0" applyFill="0" applyBorder="0" applyAlignment="0"/>
    <xf numFmtId="184" fontId="78" fillId="0" borderId="0" applyFill="0" applyBorder="0" applyAlignment="0"/>
    <xf numFmtId="185" fontId="47" fillId="0" borderId="0" applyFill="0" applyBorder="0" applyAlignment="0"/>
    <xf numFmtId="186" fontId="125" fillId="0" borderId="0" applyFill="0" applyBorder="0" applyAlignment="0"/>
    <xf numFmtId="187" fontId="126" fillId="0" borderId="0" applyFill="0" applyBorder="0" applyAlignment="0"/>
    <xf numFmtId="176" fontId="127" fillId="47" borderId="43" applyNumberFormat="0" applyAlignment="0" applyProtection="0"/>
    <xf numFmtId="176" fontId="128" fillId="47" borderId="43" applyNumberFormat="0" applyAlignment="0" applyProtection="0">
      <alignment vertical="center"/>
    </xf>
    <xf numFmtId="176" fontId="127" fillId="40" borderId="43" applyNumberFormat="0" applyAlignment="0" applyProtection="0"/>
    <xf numFmtId="176" fontId="129" fillId="62" borderId="44" applyNumberFormat="0" applyAlignment="0" applyProtection="0"/>
    <xf numFmtId="176" fontId="130" fillId="0" borderId="45" applyNumberFormat="0" applyFill="0" applyAlignment="0" applyProtection="0"/>
    <xf numFmtId="176" fontId="131" fillId="62" borderId="44" applyNumberFormat="0" applyAlignment="0" applyProtection="0">
      <alignment vertical="center"/>
    </xf>
    <xf numFmtId="176" fontId="78" fillId="62" borderId="44" applyNumberFormat="0" applyAlignment="0" applyProtection="0"/>
    <xf numFmtId="176" fontId="132" fillId="0" borderId="0" applyNumberFormat="0" applyFill="0" applyBorder="0" applyAlignment="0" applyProtection="0">
      <alignment vertical="top"/>
      <protection locked="0"/>
    </xf>
    <xf numFmtId="176" fontId="133" fillId="0" borderId="0" applyNumberFormat="0" applyFill="0" applyBorder="0" applyAlignment="0" applyProtection="0">
      <alignment vertical="top"/>
      <protection locked="0"/>
    </xf>
    <xf numFmtId="38" fontId="90" fillId="0" borderId="0" applyFont="0" applyFill="0" applyBorder="0" applyAlignment="0" applyProtection="0"/>
    <xf numFmtId="38" fontId="134" fillId="0" borderId="0" applyFont="0" applyFill="0" applyBorder="0" applyAlignment="0" applyProtection="0">
      <alignment vertical="center"/>
    </xf>
    <xf numFmtId="38" fontId="134" fillId="0" borderId="0" applyFont="0" applyFill="0" applyBorder="0" applyAlignment="0" applyProtection="0"/>
    <xf numFmtId="38" fontId="135" fillId="0" borderId="0" applyFont="0" applyFill="0" applyBorder="0" applyAlignment="0" applyProtection="0"/>
    <xf numFmtId="188" fontId="47" fillId="0" borderId="0" applyFont="0" applyFill="0" applyBorder="0" applyAlignment="0" applyProtection="0"/>
    <xf numFmtId="41" fontId="91" fillId="0" borderId="0" applyFont="0" applyFill="0" applyBorder="0" applyAlignment="0" applyProtection="0">
      <alignment vertical="center"/>
    </xf>
    <xf numFmtId="41" fontId="136" fillId="0" borderId="0" applyFont="0" applyFill="0" applyBorder="0" applyAlignment="0" applyProtection="0">
      <alignment vertical="center"/>
    </xf>
    <xf numFmtId="188" fontId="136" fillId="0" borderId="0" applyFont="0" applyFill="0" applyBorder="0" applyAlignment="0" applyProtection="0"/>
    <xf numFmtId="188" fontId="91" fillId="0" borderId="0" applyFont="0" applyFill="0" applyBorder="0" applyAlignment="0" applyProtection="0"/>
    <xf numFmtId="189" fontId="98" fillId="0" borderId="0" applyFont="0" applyFill="0" applyBorder="0" applyAlignment="0" applyProtection="0">
      <alignment vertical="center"/>
    </xf>
    <xf numFmtId="190" fontId="47" fillId="0" borderId="0" applyFont="0" applyFill="0" applyBorder="0" applyAlignment="0" applyProtection="0"/>
    <xf numFmtId="191" fontId="136" fillId="0" borderId="0" applyFont="0" applyFill="0" applyBorder="0" applyAlignment="0" applyProtection="0"/>
    <xf numFmtId="191" fontId="91" fillId="0" borderId="0" applyFont="0" applyFill="0" applyBorder="0" applyAlignment="0" applyProtection="0"/>
    <xf numFmtId="191" fontId="137" fillId="0" borderId="0" applyFont="0" applyFill="0" applyBorder="0" applyAlignment="0" applyProtection="0"/>
    <xf numFmtId="192" fontId="47" fillId="0" borderId="0" applyFont="0" applyFill="0" applyBorder="0" applyAlignment="0" applyProtection="0"/>
    <xf numFmtId="40" fontId="138" fillId="0" borderId="0" applyFont="0" applyFill="0" applyBorder="0" applyAlignment="0" applyProtection="0">
      <alignment vertical="center"/>
    </xf>
    <xf numFmtId="191" fontId="47" fillId="0" borderId="0" applyFont="0" applyFill="0" applyBorder="0" applyAlignment="0" applyProtection="0"/>
    <xf numFmtId="191" fontId="139" fillId="0" borderId="0" applyFont="0" applyFill="0" applyBorder="0" applyAlignment="0" applyProtection="0"/>
    <xf numFmtId="191" fontId="140" fillId="0" borderId="0" applyFont="0" applyFill="0" applyBorder="0" applyAlignment="0" applyProtection="0"/>
    <xf numFmtId="191" fontId="138" fillId="0" borderId="0" applyFont="0" applyFill="0" applyBorder="0" applyAlignment="0" applyProtection="0"/>
    <xf numFmtId="189" fontId="78" fillId="0" borderId="0" applyFont="0" applyFill="0" applyBorder="0" applyAlignment="0" applyProtection="0">
      <alignment vertical="center"/>
    </xf>
    <xf numFmtId="180" fontId="47" fillId="0" borderId="0" applyFont="0" applyFill="0" applyBorder="0" applyAlignment="0" applyProtection="0"/>
    <xf numFmtId="189" fontId="141" fillId="0" borderId="0" applyFont="0" applyFill="0" applyBorder="0" applyAlignment="0" applyProtection="0">
      <alignment vertical="center"/>
    </xf>
    <xf numFmtId="191" fontId="142" fillId="0" borderId="0" applyFont="0" applyFill="0" applyBorder="0" applyAlignment="0" applyProtection="0"/>
    <xf numFmtId="191" fontId="14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ill="0" applyBorder="0" applyAlignment="0" applyProtection="0"/>
    <xf numFmtId="3" fontId="144" fillId="0" borderId="0" applyFont="0" applyFill="0" applyBorder="0" applyAlignment="0" applyProtection="0"/>
    <xf numFmtId="176" fontId="145" fillId="0" borderId="0" applyNumberFormat="0" applyAlignment="0">
      <alignment horizontal="left"/>
    </xf>
    <xf numFmtId="176" fontId="78" fillId="0" borderId="0" applyNumberFormat="0" applyAlignment="0">
      <alignment horizontal="left"/>
    </xf>
    <xf numFmtId="176" fontId="146" fillId="0" borderId="0" applyNumberFormat="0" applyAlignment="0"/>
    <xf numFmtId="176" fontId="147" fillId="0" borderId="0" applyNumberFormat="0" applyAlignment="0"/>
    <xf numFmtId="193" fontId="78" fillId="0" borderId="0" applyFont="0" applyFill="0" applyBorder="0" applyAlignment="0" applyProtection="0"/>
    <xf numFmtId="194" fontId="90" fillId="0" borderId="0" applyFont="0" applyFill="0" applyBorder="0" applyAlignment="0" applyProtection="0"/>
    <xf numFmtId="195" fontId="148" fillId="0" borderId="0" applyFont="0" applyFill="0" applyBorder="0" applyAlignment="0" applyProtection="0"/>
    <xf numFmtId="196" fontId="148" fillId="0" borderId="0" applyFont="0" applyFill="0" applyBorder="0" applyAlignment="0" applyProtection="0"/>
    <xf numFmtId="197" fontId="47" fillId="0" borderId="0" applyFont="0" applyFill="0" applyBorder="0" applyAlignment="0" applyProtection="0"/>
    <xf numFmtId="198" fontId="134" fillId="0" borderId="0" applyFont="0" applyFill="0" applyBorder="0" applyAlignment="0" applyProtection="0"/>
    <xf numFmtId="199" fontId="134" fillId="0" borderId="0" applyFont="0" applyFill="0" applyBorder="0" applyAlignment="0" applyProtection="0"/>
    <xf numFmtId="200" fontId="47" fillId="0" borderId="0" applyFont="0" applyFill="0" applyBorder="0" applyAlignment="0" applyProtection="0"/>
    <xf numFmtId="201" fontId="47" fillId="0" borderId="0" applyFill="0" applyBorder="0" applyAlignment="0" applyProtection="0"/>
    <xf numFmtId="200" fontId="144" fillId="0" borderId="0" applyFont="0" applyFill="0" applyBorder="0" applyAlignment="0" applyProtection="0"/>
    <xf numFmtId="176" fontId="47" fillId="0" borderId="0" applyFont="0" applyFill="0" applyBorder="0" applyAlignment="0" applyProtection="0"/>
    <xf numFmtId="176" fontId="47" fillId="0" borderId="0" applyFill="0" applyBorder="0" applyAlignment="0" applyProtection="0"/>
    <xf numFmtId="202" fontId="47" fillId="0" borderId="0">
      <protection locked="0"/>
    </xf>
    <xf numFmtId="203" fontId="144" fillId="0" borderId="0">
      <protection locked="0"/>
    </xf>
    <xf numFmtId="40" fontId="90" fillId="0" borderId="0" applyFont="0" applyFill="0" applyBorder="0" applyAlignment="0" applyProtection="0"/>
    <xf numFmtId="176" fontId="149" fillId="0" borderId="0" applyNumberFormat="0" applyFill="0" applyBorder="0" applyAlignment="0" applyProtection="0"/>
    <xf numFmtId="176" fontId="150" fillId="0" borderId="0" applyNumberFormat="0" applyAlignment="0">
      <alignment horizontal="left"/>
    </xf>
    <xf numFmtId="176" fontId="151" fillId="0" borderId="0" applyNumberFormat="0" applyAlignment="0"/>
    <xf numFmtId="176" fontId="152" fillId="39" borderId="43" applyNumberFormat="0" applyAlignment="0" applyProtection="0"/>
    <xf numFmtId="176" fontId="134" fillId="0" borderId="0" applyFont="0" applyFill="0" applyBorder="0" applyAlignment="0" applyProtection="0"/>
    <xf numFmtId="176" fontId="94" fillId="0" borderId="0">
      <alignment vertical="center"/>
    </xf>
    <xf numFmtId="176" fontId="153" fillId="0" borderId="0" applyNumberFormat="0" applyFill="0" applyBorder="0" applyAlignment="0" applyProtection="0"/>
    <xf numFmtId="176" fontId="154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/>
    <xf numFmtId="2" fontId="47" fillId="0" borderId="0" applyFont="0" applyFill="0" applyBorder="0" applyAlignment="0" applyProtection="0"/>
    <xf numFmtId="2" fontId="47" fillId="0" borderId="0" applyFill="0" applyBorder="0" applyAlignment="0" applyProtection="0"/>
    <xf numFmtId="204" fontId="47" fillId="0" borderId="0">
      <protection locked="0"/>
    </xf>
    <xf numFmtId="204" fontId="144" fillId="0" borderId="0">
      <protection locked="0"/>
    </xf>
    <xf numFmtId="176" fontId="155" fillId="43" borderId="0" applyNumberFormat="0" applyBorder="0" applyAlignment="0" applyProtection="0">
      <alignment vertical="center"/>
    </xf>
    <xf numFmtId="176" fontId="78" fillId="43" borderId="0" applyNumberFormat="0" applyBorder="0" applyAlignment="0" applyProtection="0"/>
    <xf numFmtId="38" fontId="139" fillId="47" borderId="0" applyNumberFormat="0" applyBorder="0" applyAlignment="0" applyProtection="0"/>
    <xf numFmtId="38" fontId="156" fillId="47" borderId="0" applyNumberFormat="0" applyBorder="0" applyAlignment="0" applyProtection="0"/>
    <xf numFmtId="176" fontId="55" fillId="0" borderId="0" applyFill="0" applyBorder="0" applyProtection="0"/>
    <xf numFmtId="176" fontId="157" fillId="0" borderId="46" applyNumberFormat="0" applyAlignment="0" applyProtection="0">
      <alignment horizontal="left" vertical="center"/>
    </xf>
    <xf numFmtId="176" fontId="158" fillId="0" borderId="47" applyNumberFormat="0" applyAlignment="0" applyProtection="0"/>
    <xf numFmtId="176" fontId="157" fillId="0" borderId="7">
      <alignment horizontal="left" vertical="center"/>
    </xf>
    <xf numFmtId="176" fontId="158" fillId="0" borderId="48">
      <alignment horizontal="left" vertical="center"/>
    </xf>
    <xf numFmtId="176" fontId="159" fillId="63" borderId="1" applyNumberFormat="0" applyFont="0" applyAlignment="0">
      <alignment horizontal="left" vertical="center"/>
    </xf>
    <xf numFmtId="176" fontId="160" fillId="0" borderId="0" applyNumberFormat="0" applyFill="0" applyBorder="0" applyAlignment="0" applyProtection="0"/>
    <xf numFmtId="176" fontId="161" fillId="0" borderId="49" applyNumberFormat="0" applyFill="0" applyAlignment="0" applyProtection="0">
      <alignment vertical="center"/>
    </xf>
    <xf numFmtId="176" fontId="162" fillId="0" borderId="49" applyNumberFormat="0" applyFill="0" applyAlignment="0" applyProtection="0"/>
    <xf numFmtId="176" fontId="163" fillId="0" borderId="0" applyNumberFormat="0" applyFill="0" applyBorder="0" applyAlignment="0" applyProtection="0"/>
    <xf numFmtId="176" fontId="164" fillId="63" borderId="1" applyNumberFormat="0" applyFont="0" applyAlignment="0">
      <alignment horizontal="left" vertical="center"/>
    </xf>
    <xf numFmtId="176" fontId="157" fillId="0" borderId="0" applyNumberFormat="0" applyFill="0" applyBorder="0" applyAlignment="0" applyProtection="0"/>
    <xf numFmtId="176" fontId="165" fillId="0" borderId="50" applyNumberFormat="0" applyFill="0" applyAlignment="0" applyProtection="0">
      <alignment vertical="center"/>
    </xf>
    <xf numFmtId="176" fontId="166" fillId="0" borderId="50" applyNumberFormat="0" applyFill="0" applyAlignment="0" applyProtection="0"/>
    <xf numFmtId="176" fontId="158" fillId="0" borderId="0" applyNumberFormat="0" applyFill="0" applyBorder="0" applyAlignment="0" applyProtection="0"/>
    <xf numFmtId="176" fontId="149" fillId="0" borderId="51" applyNumberFormat="0" applyFill="0" applyAlignment="0" applyProtection="0"/>
    <xf numFmtId="176" fontId="167" fillId="0" borderId="51" applyNumberFormat="0" applyFill="0" applyAlignment="0" applyProtection="0">
      <alignment vertical="center"/>
    </xf>
    <xf numFmtId="176" fontId="168" fillId="0" borderId="52" applyNumberFormat="0" applyFill="0" applyAlignment="0" applyProtection="0"/>
    <xf numFmtId="176" fontId="167" fillId="0" borderId="0" applyNumberFormat="0" applyFill="0" applyBorder="0" applyAlignment="0" applyProtection="0">
      <alignment vertical="center"/>
    </xf>
    <xf numFmtId="176" fontId="168" fillId="0" borderId="0" applyNumberFormat="0" applyFill="0" applyBorder="0" applyAlignment="0" applyProtection="0"/>
    <xf numFmtId="205" fontId="78" fillId="0" borderId="0">
      <protection locked="0"/>
    </xf>
    <xf numFmtId="206" fontId="47" fillId="0" borderId="0">
      <protection locked="0"/>
    </xf>
    <xf numFmtId="206" fontId="144" fillId="0" borderId="0">
      <protection locked="0"/>
    </xf>
    <xf numFmtId="179" fontId="47" fillId="0" borderId="0">
      <protection locked="0"/>
    </xf>
    <xf numFmtId="176" fontId="169" fillId="0" borderId="0" applyNumberFormat="0" applyFill="0" applyBorder="0" applyAlignment="0" applyProtection="0"/>
    <xf numFmtId="176" fontId="170" fillId="0" borderId="0" applyNumberFormat="0" applyFill="0" applyBorder="0" applyAlignment="0" applyProtection="0">
      <alignment vertical="top"/>
      <protection locked="0"/>
    </xf>
    <xf numFmtId="176" fontId="171" fillId="0" borderId="0" applyNumberFormat="0" applyFill="0" applyBorder="0" applyAlignment="0" applyProtection="0">
      <alignment vertical="top"/>
      <protection locked="0"/>
    </xf>
    <xf numFmtId="176" fontId="172" fillId="0" borderId="0" applyNumberFormat="0" applyFill="0" applyBorder="0" applyAlignment="0" applyProtection="0">
      <alignment vertical="top"/>
      <protection locked="0"/>
    </xf>
    <xf numFmtId="176" fontId="173" fillId="0" borderId="0" applyNumberFormat="0" applyFill="0" applyBorder="0" applyAlignment="0" applyProtection="0"/>
    <xf numFmtId="176" fontId="174" fillId="0" borderId="0" applyNumberFormat="0" applyFill="0" applyBorder="0" applyAlignment="0" applyProtection="0">
      <alignment vertical="top"/>
      <protection locked="0"/>
    </xf>
    <xf numFmtId="176" fontId="175" fillId="0" borderId="0" applyNumberFormat="0" applyFill="0" applyBorder="0" applyAlignment="0" applyProtection="0">
      <alignment vertical="top"/>
      <protection locked="0"/>
    </xf>
    <xf numFmtId="176" fontId="173" fillId="0" borderId="0" applyNumberFormat="0" applyFill="0" applyBorder="0" applyAlignment="0" applyProtection="0">
      <alignment vertical="top"/>
      <protection locked="0"/>
    </xf>
    <xf numFmtId="176" fontId="176" fillId="0" borderId="0" applyNumberFormat="0" applyFill="0" applyBorder="0" applyAlignment="0" applyProtection="0">
      <alignment vertical="top"/>
      <protection locked="0"/>
    </xf>
    <xf numFmtId="176" fontId="144" fillId="0" borderId="0" applyNumberFormat="0" applyFill="0" applyBorder="0" applyAlignment="0" applyProtection="0">
      <alignment vertical="top"/>
      <protection locked="0"/>
    </xf>
    <xf numFmtId="176" fontId="177" fillId="0" borderId="0" applyNumberFormat="0" applyFill="0" applyBorder="0" applyAlignment="0" applyProtection="0">
      <alignment vertical="top"/>
      <protection locked="0"/>
    </xf>
    <xf numFmtId="176" fontId="178" fillId="0" borderId="0" applyNumberFormat="0" applyFill="0" applyBorder="0" applyAlignment="0" applyProtection="0">
      <alignment vertical="top"/>
      <protection locked="0"/>
    </xf>
    <xf numFmtId="176" fontId="179" fillId="0" borderId="0" applyNumberFormat="0" applyFill="0" applyBorder="0" applyAlignment="0" applyProtection="0">
      <alignment vertical="center"/>
    </xf>
    <xf numFmtId="176" fontId="180" fillId="0" borderId="0" applyNumberFormat="0" applyFill="0" applyBorder="0" applyAlignment="0" applyProtection="0">
      <alignment vertical="center"/>
    </xf>
    <xf numFmtId="176" fontId="181" fillId="0" borderId="0" applyNumberFormat="0" applyFill="0" applyBorder="0" applyAlignment="0" applyProtection="0">
      <alignment vertical="top"/>
      <protection locked="0"/>
    </xf>
    <xf numFmtId="176" fontId="182" fillId="0" borderId="0" applyNumberFormat="0" applyFill="0" applyBorder="0" applyAlignment="0" applyProtection="0">
      <alignment vertical="center"/>
    </xf>
    <xf numFmtId="176" fontId="58" fillId="0" borderId="0" applyNumberFormat="0" applyFill="0" applyBorder="0" applyAlignment="0" applyProtection="0">
      <alignment vertical="top"/>
      <protection locked="0"/>
    </xf>
    <xf numFmtId="176" fontId="183" fillId="0" borderId="0" applyNumberFormat="0" applyFill="0" applyBorder="0" applyAlignment="0" applyProtection="0">
      <alignment vertical="top"/>
      <protection locked="0"/>
    </xf>
    <xf numFmtId="10" fontId="139" fillId="44" borderId="1" applyNumberFormat="0" applyBorder="0" applyAlignment="0" applyProtection="0"/>
    <xf numFmtId="10" fontId="156" fillId="44" borderId="1" applyNumberFormat="0" applyBorder="0" applyAlignment="0" applyProtection="0"/>
    <xf numFmtId="176" fontId="184" fillId="39" borderId="43" applyNumberFormat="0" applyAlignment="0" applyProtection="0">
      <alignment vertical="center"/>
    </xf>
    <xf numFmtId="176" fontId="152" fillId="50" borderId="43" applyNumberFormat="0" applyAlignment="0" applyProtection="0"/>
    <xf numFmtId="176" fontId="185" fillId="64" borderId="0"/>
    <xf numFmtId="207" fontId="186" fillId="64" borderId="0"/>
    <xf numFmtId="176" fontId="187" fillId="39" borderId="43" applyNumberFormat="0" applyAlignment="0" applyProtection="0"/>
    <xf numFmtId="176" fontId="188" fillId="0" borderId="0" applyNumberFormat="0" applyFill="0" applyBorder="0" applyAlignment="0" applyProtection="0"/>
    <xf numFmtId="176" fontId="188" fillId="0" borderId="0" applyNumberFormat="0" applyFill="0" applyBorder="0" applyAlignment="0" applyProtection="0">
      <alignment vertical="top"/>
      <protection locked="0"/>
    </xf>
    <xf numFmtId="176" fontId="189" fillId="0" borderId="45" applyNumberFormat="0" applyFill="0" applyAlignment="0" applyProtection="0">
      <alignment vertical="center"/>
    </xf>
    <xf numFmtId="176" fontId="78" fillId="0" borderId="45" applyNumberFormat="0" applyFill="0" applyAlignment="0" applyProtection="0"/>
    <xf numFmtId="176" fontId="190" fillId="65" borderId="0"/>
    <xf numFmtId="207" fontId="191" fillId="65" borderId="0"/>
    <xf numFmtId="176" fontId="192" fillId="0" borderId="0" applyFont="0" applyFill="0" applyBorder="0" applyAlignment="0" applyProtection="0">
      <alignment vertical="center"/>
    </xf>
    <xf numFmtId="208" fontId="47" fillId="0" borderId="0" applyFont="0" applyFill="0" applyBorder="0" applyAlignment="0" applyProtection="0">
      <alignment vertical="center"/>
    </xf>
    <xf numFmtId="209" fontId="193" fillId="0" borderId="0" applyFont="0" applyFill="0" applyBorder="0" applyAlignment="0" applyProtection="0"/>
    <xf numFmtId="210" fontId="193" fillId="0" borderId="0" applyFont="0" applyFill="0" applyBorder="0" applyAlignment="0" applyProtection="0"/>
    <xf numFmtId="211" fontId="47" fillId="0" borderId="0" applyFont="0" applyFill="0" applyBorder="0" applyAlignment="0" applyProtection="0"/>
    <xf numFmtId="184" fontId="47" fillId="0" borderId="0" applyFont="0" applyFill="0" applyBorder="0" applyAlignment="0" applyProtection="0"/>
    <xf numFmtId="212" fontId="117" fillId="0" borderId="0" applyFont="0" applyFill="0" applyBorder="0" applyAlignment="0" applyProtection="0"/>
    <xf numFmtId="213" fontId="117" fillId="0" borderId="0" applyFont="0" applyFill="0" applyBorder="0" applyAlignment="0" applyProtection="0"/>
    <xf numFmtId="1" fontId="47" fillId="0" borderId="53">
      <alignment horizontal="right" wrapText="1"/>
    </xf>
    <xf numFmtId="176" fontId="47" fillId="0" borderId="0" applyNumberFormat="0"/>
    <xf numFmtId="176" fontId="194" fillId="50" borderId="0" applyNumberFormat="0" applyBorder="0" applyAlignment="0" applyProtection="0"/>
    <xf numFmtId="176" fontId="195" fillId="50" borderId="0" applyNumberFormat="0" applyBorder="0" applyAlignment="0" applyProtection="0">
      <alignment vertical="center"/>
    </xf>
    <xf numFmtId="176" fontId="78" fillId="50" borderId="0" applyNumberFormat="0" applyBorder="0" applyAlignment="0" applyProtection="0"/>
    <xf numFmtId="37" fontId="196" fillId="0" borderId="0"/>
    <xf numFmtId="37" fontId="78" fillId="0" borderId="0"/>
    <xf numFmtId="214" fontId="124" fillId="0" borderId="0"/>
    <xf numFmtId="215" fontId="197" fillId="0" borderId="0"/>
    <xf numFmtId="216" fontId="198" fillId="0" borderId="0"/>
    <xf numFmtId="216" fontId="199" fillId="0" borderId="0"/>
    <xf numFmtId="217" fontId="197" fillId="0" borderId="0"/>
    <xf numFmtId="216" fontId="200" fillId="0" borderId="0"/>
    <xf numFmtId="217" fontId="201" fillId="0" borderId="0"/>
    <xf numFmtId="218" fontId="85" fillId="0" borderId="0"/>
    <xf numFmtId="176" fontId="202" fillId="0" borderId="0"/>
    <xf numFmtId="176" fontId="203" fillId="0" borderId="0"/>
    <xf numFmtId="176" fontId="47" fillId="0" borderId="0"/>
    <xf numFmtId="176" fontId="204" fillId="0" borderId="0"/>
    <xf numFmtId="176" fontId="136" fillId="0" borderId="0">
      <alignment vertical="center"/>
    </xf>
    <xf numFmtId="176" fontId="205" fillId="0" borderId="0"/>
    <xf numFmtId="176" fontId="47" fillId="0" borderId="0" applyBorder="0"/>
    <xf numFmtId="176" fontId="47" fillId="0" borderId="0" applyNumberFormat="0" applyFill="0" applyBorder="0" applyAlignment="0" applyProtection="0"/>
    <xf numFmtId="176" fontId="134" fillId="0" borderId="0">
      <alignment vertical="center"/>
    </xf>
    <xf numFmtId="176" fontId="134" fillId="0" borderId="0"/>
    <xf numFmtId="176" fontId="47" fillId="0" borderId="0">
      <alignment vertical="center"/>
    </xf>
    <xf numFmtId="176" fontId="206" fillId="0" borderId="0"/>
    <xf numFmtId="176" fontId="207" fillId="0" borderId="0"/>
    <xf numFmtId="176" fontId="207" fillId="0" borderId="0">
      <alignment vertical="center"/>
    </xf>
    <xf numFmtId="176" fontId="138" fillId="0" borderId="0">
      <alignment vertical="center"/>
    </xf>
    <xf numFmtId="176" fontId="208" fillId="0" borderId="0"/>
    <xf numFmtId="176" fontId="209" fillId="0" borderId="0"/>
    <xf numFmtId="176" fontId="210" fillId="0" borderId="0">
      <alignment vertical="center"/>
    </xf>
    <xf numFmtId="176" fontId="91" fillId="0" borderId="0"/>
    <xf numFmtId="176" fontId="141" fillId="0" borderId="0"/>
    <xf numFmtId="176" fontId="211" fillId="0" borderId="0"/>
    <xf numFmtId="176" fontId="139" fillId="0" borderId="0"/>
    <xf numFmtId="176" fontId="212" fillId="0" borderId="0"/>
    <xf numFmtId="176" fontId="213" fillId="0" borderId="0"/>
    <xf numFmtId="176" fontId="156" fillId="0" borderId="0">
      <alignment vertical="center"/>
    </xf>
    <xf numFmtId="176" fontId="214" fillId="0" borderId="0"/>
    <xf numFmtId="176" fontId="215" fillId="0" borderId="0"/>
    <xf numFmtId="176" fontId="216" fillId="0" borderId="0">
      <alignment vertical="center"/>
    </xf>
    <xf numFmtId="176" fontId="213" fillId="0" borderId="0">
      <alignment vertical="center"/>
    </xf>
    <xf numFmtId="176" fontId="217" fillId="0" borderId="0">
      <alignment vertical="center"/>
    </xf>
    <xf numFmtId="176" fontId="92" fillId="0" borderId="0"/>
    <xf numFmtId="176" fontId="142" fillId="0" borderId="0"/>
    <xf numFmtId="176" fontId="218" fillId="0" borderId="0"/>
    <xf numFmtId="176" fontId="219" fillId="0" borderId="0">
      <alignment vertical="center"/>
    </xf>
    <xf numFmtId="176" fontId="140" fillId="0" borderId="0"/>
    <xf numFmtId="176" fontId="78" fillId="0" borderId="0">
      <alignment vertical="center"/>
    </xf>
    <xf numFmtId="176" fontId="92" fillId="0" borderId="0">
      <alignment vertical="center"/>
    </xf>
    <xf numFmtId="176" fontId="138" fillId="0" borderId="0"/>
    <xf numFmtId="176" fontId="115" fillId="0" borderId="0"/>
    <xf numFmtId="176" fontId="5" fillId="44" borderId="54" applyNumberFormat="0" applyFont="0" applyAlignment="0" applyProtection="0"/>
    <xf numFmtId="176" fontId="91" fillId="44" borderId="54" applyNumberFormat="0" applyFont="0" applyAlignment="0" applyProtection="0"/>
    <xf numFmtId="176" fontId="156" fillId="44" borderId="54" applyNumberFormat="0" applyFont="0" applyAlignment="0" applyProtection="0">
      <alignment vertical="center"/>
    </xf>
    <xf numFmtId="176" fontId="47" fillId="44" borderId="54" applyNumberFormat="0" applyFont="0" applyAlignment="0" applyProtection="0"/>
    <xf numFmtId="176" fontId="92" fillId="44" borderId="54" applyNumberFormat="0" applyFont="0" applyAlignment="0" applyProtection="0">
      <alignment vertical="center"/>
    </xf>
    <xf numFmtId="176" fontId="193" fillId="44" borderId="54" applyNumberFormat="0" applyFont="0" applyAlignment="0" applyProtection="0">
      <alignment vertical="center"/>
    </xf>
    <xf numFmtId="40" fontId="220" fillId="0" borderId="0" applyFont="0" applyFill="0" applyBorder="0" applyAlignment="0" applyProtection="0"/>
    <xf numFmtId="38" fontId="220" fillId="0" borderId="0" applyFont="0" applyFill="0" applyBorder="0" applyAlignment="0" applyProtection="0"/>
    <xf numFmtId="176" fontId="221" fillId="47" borderId="55" applyNumberFormat="0" applyAlignment="0" applyProtection="0"/>
    <xf numFmtId="176" fontId="222" fillId="47" borderId="55" applyNumberFormat="0" applyAlignment="0" applyProtection="0">
      <alignment vertical="center"/>
    </xf>
    <xf numFmtId="176" fontId="221" fillId="40" borderId="55" applyNumberFormat="0" applyAlignment="0" applyProtection="0"/>
    <xf numFmtId="14" fontId="115" fillId="0" borderId="0">
      <alignment horizontal="center" wrapText="1"/>
      <protection locked="0"/>
    </xf>
    <xf numFmtId="10" fontId="47" fillId="0" borderId="0" applyFont="0" applyFill="0" applyBorder="0" applyAlignment="0" applyProtection="0"/>
    <xf numFmtId="10" fontId="144" fillId="0" borderId="0" applyFont="0" applyFill="0" applyBorder="0" applyAlignment="0" applyProtection="0"/>
    <xf numFmtId="9" fontId="92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223" fillId="0" borderId="0" applyFont="0" applyFill="0" applyBorder="0" applyAlignment="0" applyProtection="0">
      <alignment vertical="center"/>
    </xf>
    <xf numFmtId="9" fontId="210" fillId="0" borderId="0" applyFont="0" applyFill="0" applyBorder="0" applyAlignment="0" applyProtection="0">
      <alignment vertical="center"/>
    </xf>
    <xf numFmtId="9" fontId="141" fillId="0" borderId="0" applyFont="0" applyFill="0" applyBorder="0" applyAlignment="0" applyProtection="0">
      <alignment vertical="center"/>
    </xf>
    <xf numFmtId="9" fontId="136" fillId="0" borderId="0" applyFont="0" applyFill="0" applyBorder="0" applyAlignment="0" applyProtection="0">
      <alignment vertical="center"/>
    </xf>
    <xf numFmtId="9" fontId="212" fillId="0" borderId="0" applyFont="0" applyFill="0" applyBorder="0" applyAlignment="0" applyProtection="0"/>
    <xf numFmtId="9" fontId="91" fillId="0" borderId="0" applyFont="0" applyFill="0" applyBorder="0" applyAlignment="0" applyProtection="0">
      <alignment vertical="center"/>
    </xf>
    <xf numFmtId="9" fontId="140" fillId="0" borderId="0" applyFont="0" applyFill="0" applyBorder="0" applyAlignment="0" applyProtection="0"/>
    <xf numFmtId="9" fontId="90" fillId="0" borderId="56" applyNumberFormat="0" applyBorder="0"/>
    <xf numFmtId="9" fontId="78" fillId="0" borderId="56" applyNumberFormat="0" applyBorder="0"/>
    <xf numFmtId="219" fontId="224" fillId="0" borderId="0"/>
    <xf numFmtId="176" fontId="224" fillId="0" borderId="0"/>
    <xf numFmtId="219" fontId="225" fillId="0" borderId="0"/>
    <xf numFmtId="176" fontId="90" fillId="0" borderId="0" applyNumberFormat="0" applyFont="0" applyFill="0" applyBorder="0" applyAlignment="0" applyProtection="0">
      <alignment horizontal="left"/>
    </xf>
    <xf numFmtId="220" fontId="226" fillId="0" borderId="0" applyNumberFormat="0" applyFill="0" applyBorder="0" applyAlignment="0" applyProtection="0">
      <alignment horizontal="left"/>
    </xf>
    <xf numFmtId="14" fontId="78" fillId="0" borderId="0" applyNumberFormat="0" applyFill="0" applyBorder="0" applyAlignment="0" applyProtection="0">
      <alignment horizontal="left"/>
    </xf>
    <xf numFmtId="176" fontId="86" fillId="0" borderId="0" applyNumberFormat="0" applyFill="0" applyBorder="0" applyAlignment="0" applyProtection="0"/>
    <xf numFmtId="14" fontId="226" fillId="0" borderId="0" applyNumberFormat="0" applyFill="0" applyBorder="0" applyAlignment="0" applyProtection="0">
      <alignment horizontal="left"/>
    </xf>
    <xf numFmtId="221" fontId="47" fillId="0" borderId="0" applyNumberFormat="0" applyFill="0" applyBorder="0" applyAlignment="0" applyProtection="0">
      <alignment horizontal="left"/>
    </xf>
    <xf numFmtId="176" fontId="90" fillId="66" borderId="0" applyNumberFormat="0" applyFont="0" applyBorder="0" applyAlignment="0" applyProtection="0"/>
    <xf numFmtId="176" fontId="90" fillId="67" borderId="0" applyNumberFormat="0" applyFont="0" applyBorder="0" applyAlignment="0" applyProtection="0"/>
    <xf numFmtId="176" fontId="90" fillId="68" borderId="0" applyNumberFormat="0" applyFont="0" applyBorder="0" applyAlignment="0" applyProtection="0"/>
    <xf numFmtId="176" fontId="90" fillId="64" borderId="0" applyNumberFormat="0" applyFont="0" applyBorder="0" applyAlignment="0" applyProtection="0"/>
    <xf numFmtId="176" fontId="227" fillId="0" borderId="0">
      <alignment vertical="center"/>
    </xf>
    <xf numFmtId="222" fontId="84" fillId="0" borderId="0"/>
    <xf numFmtId="176" fontId="228" fillId="0" borderId="0"/>
    <xf numFmtId="40" fontId="229" fillId="0" borderId="0" applyBorder="0">
      <alignment horizontal="right"/>
    </xf>
    <xf numFmtId="40" fontId="78" fillId="0" borderId="0" applyBorder="0">
      <alignment horizontal="right"/>
    </xf>
    <xf numFmtId="40" fontId="230" fillId="0" borderId="0" applyBorder="0">
      <alignment horizontal="right"/>
    </xf>
    <xf numFmtId="223" fontId="145" fillId="0" borderId="0" applyBorder="0">
      <alignment horizontal="right"/>
    </xf>
    <xf numFmtId="176" fontId="231" fillId="0" borderId="0" applyNumberFormat="0" applyFill="0" applyBorder="0" applyAlignment="0" applyProtection="0"/>
    <xf numFmtId="176" fontId="232" fillId="0" borderId="0" applyNumberFormat="0" applyFill="0" applyBorder="0" applyAlignment="0" applyProtection="0"/>
    <xf numFmtId="176" fontId="233" fillId="0" borderId="0" applyNumberFormat="0" applyFill="0" applyBorder="0" applyAlignment="0" applyProtection="0">
      <alignment vertical="center"/>
    </xf>
    <xf numFmtId="176" fontId="234" fillId="0" borderId="0" applyNumberFormat="0" applyFill="0" applyBorder="0" applyAlignment="0" applyProtection="0"/>
    <xf numFmtId="176" fontId="47" fillId="0" borderId="57" applyNumberFormat="0" applyFont="0" applyFill="0" applyAlignment="0" applyProtection="0"/>
    <xf numFmtId="176" fontId="47" fillId="0" borderId="58" applyNumberFormat="0" applyFill="0" applyAlignment="0" applyProtection="0"/>
    <xf numFmtId="176" fontId="235" fillId="0" borderId="59" applyNumberFormat="0" applyFill="0" applyAlignment="0" applyProtection="0">
      <alignment vertical="center"/>
    </xf>
    <xf numFmtId="206" fontId="47" fillId="0" borderId="60">
      <protection locked="0"/>
    </xf>
    <xf numFmtId="176" fontId="236" fillId="0" borderId="59" applyNumberFormat="0" applyFill="0" applyAlignment="0" applyProtection="0"/>
    <xf numFmtId="206" fontId="144" fillId="0" borderId="60">
      <protection locked="0"/>
    </xf>
    <xf numFmtId="4" fontId="84" fillId="0" borderId="0" applyFont="0" applyFill="0" applyBorder="0" applyAlignment="0" applyProtection="0"/>
    <xf numFmtId="176" fontId="147" fillId="0" borderId="0"/>
    <xf numFmtId="224" fontId="47" fillId="0" borderId="0" applyFont="0" applyFill="0" applyBorder="0" applyAlignment="0" applyProtection="0"/>
    <xf numFmtId="225" fontId="84" fillId="0" borderId="0" applyFont="0" applyFill="0" applyBorder="0" applyAlignment="0" applyProtection="0"/>
    <xf numFmtId="226" fontId="90" fillId="0" borderId="0" applyFont="0" applyFill="0" applyBorder="0" applyAlignment="0" applyProtection="0"/>
    <xf numFmtId="225" fontId="90" fillId="0" borderId="0" applyFont="0" applyFill="0" applyBorder="0" applyAlignment="0" applyProtection="0"/>
    <xf numFmtId="176" fontId="237" fillId="0" borderId="0" applyNumberFormat="0" applyFill="0" applyBorder="0" applyAlignment="0" applyProtection="0">
      <alignment vertical="center"/>
    </xf>
    <xf numFmtId="176" fontId="238" fillId="44" borderId="54" applyNumberFormat="0" applyFont="0" applyAlignment="0" applyProtection="0"/>
    <xf numFmtId="176" fontId="104" fillId="57" borderId="0" applyNumberFormat="0" applyBorder="0" applyAlignment="0" applyProtection="0">
      <alignment vertical="center"/>
    </xf>
    <xf numFmtId="176" fontId="105" fillId="57" borderId="0" applyNumberFormat="0" applyBorder="0" applyAlignment="0" applyProtection="0">
      <alignment vertical="center"/>
    </xf>
    <xf numFmtId="176" fontId="104" fillId="58" borderId="0" applyNumberFormat="0" applyBorder="0" applyAlignment="0" applyProtection="0">
      <alignment vertical="center"/>
    </xf>
    <xf numFmtId="176" fontId="105" fillId="58" borderId="0" applyNumberFormat="0" applyBorder="0" applyAlignment="0" applyProtection="0">
      <alignment vertical="center"/>
    </xf>
    <xf numFmtId="176" fontId="104" fillId="60" borderId="0" applyNumberFormat="0" applyBorder="0" applyAlignment="0" applyProtection="0">
      <alignment vertical="center"/>
    </xf>
    <xf numFmtId="176" fontId="105" fillId="60" borderId="0" applyNumberFormat="0" applyBorder="0" applyAlignment="0" applyProtection="0">
      <alignment vertical="center"/>
    </xf>
    <xf numFmtId="176" fontId="104" fillId="56" borderId="0" applyNumberFormat="0" applyBorder="0" applyAlignment="0" applyProtection="0">
      <alignment vertical="center"/>
    </xf>
    <xf numFmtId="176" fontId="105" fillId="56" borderId="0" applyNumberFormat="0" applyBorder="0" applyAlignment="0" applyProtection="0">
      <alignment vertical="center"/>
    </xf>
    <xf numFmtId="176" fontId="239" fillId="0" borderId="0" applyNumberFormat="0" applyFill="0" applyBorder="0" applyAlignment="0" applyProtection="0">
      <alignment vertical="center"/>
    </xf>
    <xf numFmtId="176" fontId="240" fillId="0" borderId="0" applyNumberFormat="0" applyFill="0" applyBorder="0" applyAlignment="0" applyProtection="0">
      <alignment vertical="center"/>
    </xf>
    <xf numFmtId="176" fontId="241" fillId="62" borderId="44" applyNumberFormat="0" applyAlignment="0" applyProtection="0">
      <alignment vertical="center"/>
    </xf>
    <xf numFmtId="176" fontId="242" fillId="62" borderId="44" applyNumberFormat="0" applyAlignment="0" applyProtection="0">
      <alignment vertical="center"/>
    </xf>
    <xf numFmtId="227" fontId="117" fillId="0" borderId="0" applyFont="0" applyFill="0" applyBorder="0" applyAlignment="0" applyProtection="0"/>
    <xf numFmtId="228" fontId="117" fillId="0" borderId="0" applyFont="0" applyFill="0" applyBorder="0" applyAlignment="0" applyProtection="0"/>
    <xf numFmtId="176" fontId="78" fillId="50" borderId="0" applyNumberFormat="0" applyBorder="0" applyAlignment="0" applyProtection="0">
      <alignment vertical="center"/>
    </xf>
    <xf numFmtId="176" fontId="243" fillId="50" borderId="0" applyNumberFormat="0" applyBorder="0" applyAlignment="0" applyProtection="0">
      <alignment vertical="center"/>
    </xf>
    <xf numFmtId="176" fontId="244" fillId="50" borderId="0" applyNumberFormat="0" applyBorder="0" applyAlignment="0" applyProtection="0">
      <alignment vertical="center"/>
    </xf>
    <xf numFmtId="229" fontId="117" fillId="0" borderId="0" applyFont="0" applyFill="0" applyBorder="0" applyAlignment="0" applyProtection="0"/>
    <xf numFmtId="230" fontId="117" fillId="0" borderId="0" applyFont="0" applyFill="0" applyBorder="0" applyAlignment="0" applyProtection="0"/>
    <xf numFmtId="176" fontId="245" fillId="0" borderId="0" applyNumberFormat="0" applyFill="0" applyBorder="0" applyProtection="0">
      <alignment vertical="center"/>
    </xf>
    <xf numFmtId="176" fontId="78" fillId="44" borderId="54" applyNumberFormat="0" applyFont="0" applyAlignment="0" applyProtection="0">
      <alignment vertical="center"/>
    </xf>
    <xf numFmtId="176" fontId="246" fillId="44" borderId="54" applyNumberFormat="0" applyFont="0" applyAlignment="0" applyProtection="0">
      <alignment vertical="center"/>
    </xf>
    <xf numFmtId="176" fontId="247" fillId="44" borderId="54" applyNumberFormat="0" applyFont="0" applyAlignment="0" applyProtection="0">
      <alignment vertical="center"/>
    </xf>
    <xf numFmtId="176" fontId="78" fillId="0" borderId="45" applyNumberFormat="0" applyFill="0" applyAlignment="0" applyProtection="0">
      <alignment vertical="center"/>
    </xf>
    <xf numFmtId="176" fontId="248" fillId="0" borderId="45" applyNumberFormat="0" applyFill="0" applyAlignment="0" applyProtection="0">
      <alignment vertical="center"/>
    </xf>
    <xf numFmtId="176" fontId="249" fillId="0" borderId="45" applyNumberFormat="0" applyFill="0" applyAlignment="0" applyProtection="0">
      <alignment vertical="center"/>
    </xf>
    <xf numFmtId="231" fontId="78" fillId="0" borderId="0" applyFont="0" applyFill="0" applyBorder="0" applyAlignment="0" applyProtection="0"/>
    <xf numFmtId="189" fontId="78" fillId="0" borderId="0" applyFont="0" applyFill="0" applyBorder="0" applyAlignment="0" applyProtection="0"/>
    <xf numFmtId="232" fontId="78" fillId="0" borderId="0" applyFont="0" applyFill="0" applyBorder="0" applyAlignment="0" applyProtection="0"/>
    <xf numFmtId="231" fontId="85" fillId="0" borderId="0" applyFont="0" applyFill="0" applyBorder="0" applyAlignment="0" applyProtection="0"/>
    <xf numFmtId="189" fontId="85" fillId="0" borderId="0" applyFont="0" applyFill="0" applyBorder="0" applyAlignment="0" applyProtection="0"/>
    <xf numFmtId="176" fontId="124" fillId="0" borderId="0"/>
    <xf numFmtId="176" fontId="106" fillId="57" borderId="0" applyNumberFormat="0" applyBorder="0" applyAlignment="0" applyProtection="0">
      <alignment vertical="center"/>
    </xf>
    <xf numFmtId="176" fontId="106" fillId="58" borderId="0" applyNumberFormat="0" applyBorder="0" applyAlignment="0" applyProtection="0">
      <alignment vertical="center"/>
    </xf>
    <xf numFmtId="176" fontId="107" fillId="56" borderId="0" applyNumberFormat="0" applyBorder="0" applyAlignment="0" applyProtection="0">
      <alignment vertical="center"/>
    </xf>
    <xf numFmtId="176" fontId="108" fillId="56" borderId="0" applyNumberFormat="0" applyBorder="0" applyAlignment="0" applyProtection="0">
      <alignment vertical="center"/>
    </xf>
    <xf numFmtId="176" fontId="106" fillId="60" borderId="0" applyNumberFormat="0" applyBorder="0" applyAlignment="0" applyProtection="0">
      <alignment vertical="center"/>
    </xf>
    <xf numFmtId="176" fontId="107" fillId="60" borderId="0" applyNumberFormat="0" applyBorder="0" applyAlignment="0" applyProtection="0">
      <alignment vertical="center"/>
    </xf>
    <xf numFmtId="176" fontId="108" fillId="60" borderId="0" applyNumberFormat="0" applyBorder="0" applyAlignment="0" applyProtection="0">
      <alignment vertical="center"/>
    </xf>
    <xf numFmtId="176" fontId="107" fillId="61" borderId="0" applyNumberFormat="0" applyBorder="0" applyAlignment="0" applyProtection="0">
      <alignment vertical="center"/>
    </xf>
    <xf numFmtId="176" fontId="108" fillId="61" borderId="0" applyNumberFormat="0" applyBorder="0" applyAlignment="0" applyProtection="0">
      <alignment vertical="center"/>
    </xf>
    <xf numFmtId="176" fontId="106" fillId="56" borderId="0" applyNumberFormat="0" applyBorder="0" applyAlignment="0" applyProtection="0">
      <alignment vertical="center"/>
    </xf>
    <xf numFmtId="9" fontId="92" fillId="0" borderId="0" applyFont="0" applyFill="0" applyBorder="0" applyAlignment="0" applyProtection="0"/>
    <xf numFmtId="9" fontId="207" fillId="0" borderId="0" applyFont="0" applyFill="0" applyBorder="0" applyAlignment="0" applyProtection="0"/>
    <xf numFmtId="9" fontId="78" fillId="0" borderId="0" applyFont="0" applyFill="0" applyBorder="0" applyAlignment="0" applyProtection="0">
      <alignment vertical="center"/>
    </xf>
    <xf numFmtId="9" fontId="98" fillId="0" borderId="0" applyFont="0" applyFill="0" applyBorder="0" applyAlignment="0" applyProtection="0">
      <alignment vertical="center"/>
    </xf>
    <xf numFmtId="176" fontId="47" fillId="44" borderId="54" applyNumberFormat="0" applyFont="0" applyAlignment="0" applyProtection="0">
      <alignment vertical="center"/>
    </xf>
    <xf numFmtId="176" fontId="98" fillId="69" borderId="33" applyNumberFormat="0" applyFont="0" applyAlignment="0" applyProtection="0">
      <alignment vertical="center"/>
    </xf>
    <xf numFmtId="176" fontId="250" fillId="0" borderId="61" applyNumberFormat="0" applyFill="0" applyAlignment="0" applyProtection="0">
      <alignment vertical="center"/>
    </xf>
    <xf numFmtId="176" fontId="251" fillId="0" borderId="62" applyNumberFormat="0" applyFill="0" applyAlignment="0" applyProtection="0">
      <alignment vertical="center"/>
    </xf>
    <xf numFmtId="176" fontId="252" fillId="0" borderId="63" applyNumberFormat="0" applyFill="0" applyAlignment="0" applyProtection="0">
      <alignment vertical="center"/>
    </xf>
    <xf numFmtId="176" fontId="253" fillId="0" borderId="64" applyNumberFormat="0" applyFill="0" applyAlignment="0" applyProtection="0">
      <alignment vertical="center"/>
    </xf>
    <xf numFmtId="176" fontId="254" fillId="0" borderId="65" applyNumberFormat="0" applyFill="0" applyAlignment="0" applyProtection="0">
      <alignment vertical="center"/>
    </xf>
    <xf numFmtId="176" fontId="254" fillId="0" borderId="0" applyNumberFormat="0" applyFill="0" applyBorder="0" applyAlignment="0" applyProtection="0">
      <alignment vertical="center"/>
    </xf>
    <xf numFmtId="176" fontId="255" fillId="0" borderId="0" applyNumberFormat="0" applyFill="0" applyBorder="0" applyAlignment="0" applyProtection="0">
      <alignment vertical="center"/>
    </xf>
    <xf numFmtId="176" fontId="256" fillId="0" borderId="0" applyNumberFormat="0" applyFill="0" applyBorder="0" applyAlignment="0" applyProtection="0">
      <alignment vertical="center"/>
    </xf>
    <xf numFmtId="176" fontId="257" fillId="0" borderId="49" applyNumberFormat="0" applyFill="0" applyAlignment="0" applyProtection="0">
      <alignment vertical="center"/>
    </xf>
    <xf numFmtId="176" fontId="258" fillId="0" borderId="49" applyNumberFormat="0" applyFill="0" applyAlignment="0" applyProtection="0">
      <alignment vertical="center"/>
    </xf>
    <xf numFmtId="176" fontId="259" fillId="0" borderId="50" applyNumberFormat="0" applyFill="0" applyAlignment="0" applyProtection="0">
      <alignment vertical="center"/>
    </xf>
    <xf numFmtId="176" fontId="260" fillId="0" borderId="50" applyNumberFormat="0" applyFill="0" applyAlignment="0" applyProtection="0">
      <alignment vertical="center"/>
    </xf>
    <xf numFmtId="176" fontId="261" fillId="0" borderId="51" applyNumberFormat="0" applyFill="0" applyAlignment="0" applyProtection="0">
      <alignment vertical="center"/>
    </xf>
    <xf numFmtId="176" fontId="262" fillId="0" borderId="51" applyNumberFormat="0" applyFill="0" applyAlignment="0" applyProtection="0">
      <alignment vertical="center"/>
    </xf>
    <xf numFmtId="176" fontId="261" fillId="0" borderId="0" applyNumberFormat="0" applyFill="0" applyBorder="0" applyAlignment="0" applyProtection="0">
      <alignment vertical="center"/>
    </xf>
    <xf numFmtId="176" fontId="262" fillId="0" borderId="0" applyNumberFormat="0" applyFill="0" applyBorder="0" applyAlignment="0" applyProtection="0">
      <alignment vertical="center"/>
    </xf>
    <xf numFmtId="176" fontId="263" fillId="0" borderId="0" applyNumberFormat="0" applyFill="0" applyBorder="0" applyAlignment="0" applyProtection="0">
      <alignment vertical="center"/>
    </xf>
    <xf numFmtId="176" fontId="206" fillId="0" borderId="0">
      <alignment vertical="center"/>
    </xf>
    <xf numFmtId="176" fontId="246" fillId="0" borderId="0"/>
    <xf numFmtId="176" fontId="264" fillId="0" borderId="0"/>
    <xf numFmtId="176" fontId="265" fillId="0" borderId="0"/>
    <xf numFmtId="176" fontId="97" fillId="0" borderId="0" applyNumberFormat="0" applyFill="0" applyBorder="0" applyAlignment="0" applyProtection="0">
      <alignment vertical="center"/>
    </xf>
    <xf numFmtId="176" fontId="266" fillId="0" borderId="0" applyNumberFormat="0" applyFill="0" applyBorder="0" applyAlignment="0" applyProtection="0">
      <alignment vertical="center"/>
    </xf>
    <xf numFmtId="176" fontId="267" fillId="0" borderId="0" applyNumberFormat="0" applyFill="0" applyBorder="0" applyAlignment="0" applyProtection="0">
      <alignment vertical="center"/>
    </xf>
    <xf numFmtId="176" fontId="268" fillId="47" borderId="43" applyNumberFormat="0" applyAlignment="0" applyProtection="0">
      <alignment vertical="center"/>
    </xf>
    <xf numFmtId="176" fontId="269" fillId="47" borderId="66" applyNumberFormat="0" applyAlignment="0" applyProtection="0">
      <alignment vertical="center"/>
    </xf>
    <xf numFmtId="176" fontId="268" fillId="47" borderId="66" applyNumberFormat="0" applyAlignment="0" applyProtection="0">
      <alignment vertical="center"/>
    </xf>
    <xf numFmtId="176" fontId="270" fillId="45" borderId="0" applyNumberFormat="0" applyBorder="0" applyAlignment="0" applyProtection="0">
      <alignment vertical="center"/>
    </xf>
    <xf numFmtId="176" fontId="78" fillId="45" borderId="0" applyNumberFormat="0" applyBorder="0" applyAlignment="0" applyProtection="0">
      <alignment vertical="center"/>
    </xf>
    <xf numFmtId="233" fontId="85" fillId="0" borderId="0"/>
    <xf numFmtId="176" fontId="5" fillId="0" borderId="0"/>
    <xf numFmtId="191" fontId="5" fillId="0" borderId="0"/>
    <xf numFmtId="176" fontId="5" fillId="0" borderId="0"/>
    <xf numFmtId="176" fontId="5" fillId="0" borderId="0"/>
    <xf numFmtId="176" fontId="91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65" fillId="0" borderId="0">
      <alignment vertical="center"/>
    </xf>
    <xf numFmtId="176" fontId="5" fillId="0" borderId="0"/>
    <xf numFmtId="176" fontId="5" fillId="0" borderId="0"/>
    <xf numFmtId="234" fontId="5" fillId="0" borderId="0"/>
    <xf numFmtId="234" fontId="92" fillId="0" borderId="0">
      <alignment vertical="center"/>
    </xf>
    <xf numFmtId="176" fontId="5" fillId="0" borderId="0"/>
    <xf numFmtId="176" fontId="193" fillId="0" borderId="0">
      <alignment vertical="center"/>
    </xf>
    <xf numFmtId="176" fontId="5" fillId="0" borderId="0"/>
    <xf numFmtId="176" fontId="208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71" fillId="0" borderId="0"/>
    <xf numFmtId="176" fontId="272" fillId="0" borderId="0">
      <alignment vertical="center"/>
    </xf>
    <xf numFmtId="176" fontId="193" fillId="0" borderId="0"/>
    <xf numFmtId="176" fontId="5" fillId="0" borderId="0"/>
    <xf numFmtId="176" fontId="5" fillId="0" borderId="0"/>
    <xf numFmtId="176" fontId="136" fillId="0" borderId="0"/>
    <xf numFmtId="176" fontId="136" fillId="0" borderId="0"/>
    <xf numFmtId="176" fontId="5" fillId="0" borderId="0"/>
    <xf numFmtId="176" fontId="4" fillId="0" borderId="0"/>
    <xf numFmtId="176" fontId="5" fillId="0" borderId="0"/>
    <xf numFmtId="176" fontId="5" fillId="0" borderId="0"/>
    <xf numFmtId="176" fontId="136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47" fillId="0" borderId="0"/>
    <xf numFmtId="176" fontId="47" fillId="0" borderId="0"/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231" fontId="5" fillId="0" borderId="0">
      <alignment vertical="center"/>
    </xf>
    <xf numFmtId="176" fontId="5" fillId="0" borderId="0"/>
    <xf numFmtId="176" fontId="5" fillId="0" borderId="0"/>
    <xf numFmtId="176" fontId="5" fillId="0" borderId="0"/>
    <xf numFmtId="176" fontId="5" fillId="0" borderId="0">
      <alignment vertical="center"/>
    </xf>
    <xf numFmtId="176" fontId="5" fillId="0" borderId="0"/>
    <xf numFmtId="176" fontId="273" fillId="0" borderId="0" applyNumberFormat="0" applyFill="0" applyBorder="0" applyAlignment="0" applyProtection="0">
      <alignment vertical="top"/>
      <protection locked="0"/>
    </xf>
    <xf numFmtId="176" fontId="274" fillId="0" borderId="0" applyNumberFormat="0" applyFill="0" applyBorder="0" applyAlignment="0" applyProtection="0">
      <alignment vertical="top"/>
      <protection locked="0"/>
    </xf>
    <xf numFmtId="176" fontId="275" fillId="0" borderId="0" applyNumberFormat="0" applyFill="0" applyBorder="0" applyAlignment="0" applyProtection="0">
      <alignment vertical="top"/>
      <protection locked="0"/>
    </xf>
    <xf numFmtId="176" fontId="58" fillId="0" borderId="0" applyNumberFormat="0" applyFill="0" applyBorder="0" applyAlignment="0" applyProtection="0"/>
    <xf numFmtId="176" fontId="276" fillId="0" borderId="0" applyNumberFormat="0" applyFill="0" applyBorder="0" applyAlignment="0" applyProtection="0">
      <alignment vertical="center"/>
    </xf>
    <xf numFmtId="176" fontId="277" fillId="0" borderId="0" applyNumberFormat="0" applyFill="0" applyBorder="0" applyAlignment="0" applyProtection="0">
      <alignment vertical="top"/>
      <protection locked="0"/>
    </xf>
    <xf numFmtId="176" fontId="180" fillId="0" borderId="0" applyNumberFormat="0" applyFill="0" applyBorder="0" applyAlignment="0" applyProtection="0"/>
    <xf numFmtId="176" fontId="278" fillId="0" borderId="0" applyNumberFormat="0" applyFill="0" applyBorder="0" applyAlignment="0" applyProtection="0">
      <alignment vertical="top"/>
      <protection locked="0"/>
    </xf>
    <xf numFmtId="176" fontId="78" fillId="47" borderId="55" applyNumberFormat="0" applyAlignment="0" applyProtection="0">
      <alignment vertical="center"/>
    </xf>
    <xf numFmtId="176" fontId="78" fillId="41" borderId="0" applyNumberFormat="0" applyBorder="0" applyAlignment="0" applyProtection="0">
      <alignment vertical="center"/>
    </xf>
    <xf numFmtId="176" fontId="109" fillId="57" borderId="0" applyNumberFormat="0" applyBorder="0" applyAlignment="0" applyProtection="0">
      <alignment vertical="center"/>
    </xf>
    <xf numFmtId="176" fontId="110" fillId="57" borderId="0" applyNumberFormat="0" applyBorder="0" applyAlignment="0" applyProtection="0">
      <alignment vertical="center"/>
    </xf>
    <xf numFmtId="176" fontId="109" fillId="58" borderId="0" applyNumberFormat="0" applyBorder="0" applyAlignment="0" applyProtection="0">
      <alignment vertical="center"/>
    </xf>
    <xf numFmtId="176" fontId="110" fillId="58" borderId="0" applyNumberFormat="0" applyBorder="0" applyAlignment="0" applyProtection="0">
      <alignment vertical="center"/>
    </xf>
    <xf numFmtId="176" fontId="109" fillId="60" borderId="0" applyNumberFormat="0" applyBorder="0" applyAlignment="0" applyProtection="0">
      <alignment vertical="center"/>
    </xf>
    <xf numFmtId="176" fontId="110" fillId="60" borderId="0" applyNumberFormat="0" applyBorder="0" applyAlignment="0" applyProtection="0">
      <alignment vertical="center"/>
    </xf>
    <xf numFmtId="176" fontId="109" fillId="56" borderId="0" applyNumberFormat="0" applyBorder="0" applyAlignment="0" applyProtection="0">
      <alignment vertical="center"/>
    </xf>
    <xf numFmtId="176" fontId="110" fillId="56" borderId="0" applyNumberFormat="0" applyBorder="0" applyAlignment="0" applyProtection="0">
      <alignment vertical="center"/>
    </xf>
    <xf numFmtId="176" fontId="279" fillId="41" borderId="0" applyNumberFormat="0" applyBorder="0" applyAlignment="0" applyProtection="0">
      <alignment vertical="center"/>
    </xf>
    <xf numFmtId="176" fontId="280" fillId="41" borderId="0" applyNumberFormat="0" applyBorder="0" applyAlignment="0" applyProtection="0">
      <alignment vertical="center"/>
    </xf>
    <xf numFmtId="176" fontId="281" fillId="43" borderId="0" applyNumberFormat="0" applyBorder="0" applyAlignment="0" applyProtection="0">
      <alignment vertical="center"/>
    </xf>
    <xf numFmtId="176" fontId="282" fillId="46" borderId="0" applyNumberFormat="0" applyBorder="0" applyAlignment="0" applyProtection="0">
      <alignment vertical="center"/>
    </xf>
    <xf numFmtId="176" fontId="283" fillId="43" borderId="0" applyNumberFormat="0" applyBorder="0" applyAlignment="0" applyProtection="0">
      <alignment vertical="center"/>
    </xf>
    <xf numFmtId="176" fontId="284" fillId="43" borderId="0" applyNumberFormat="0" applyBorder="0" applyAlignment="0" applyProtection="0">
      <alignment vertical="center"/>
    </xf>
    <xf numFmtId="176" fontId="285" fillId="43" borderId="0" applyNumberFormat="0" applyBorder="0" applyAlignment="0" applyProtection="0">
      <alignment vertical="center"/>
    </xf>
    <xf numFmtId="176" fontId="78" fillId="46" borderId="0" applyNumberFormat="0" applyBorder="0" applyAlignment="0" applyProtection="0">
      <alignment vertical="center"/>
    </xf>
    <xf numFmtId="176" fontId="286" fillId="0" borderId="59" applyNumberFormat="0" applyFill="0" applyAlignment="0" applyProtection="0">
      <alignment vertical="center"/>
    </xf>
    <xf numFmtId="176" fontId="287" fillId="0" borderId="59" applyNumberFormat="0" applyFill="0" applyAlignment="0" applyProtection="0">
      <alignment vertical="center"/>
    </xf>
    <xf numFmtId="224" fontId="288" fillId="0" borderId="0" applyFont="0" applyFill="0" applyBorder="0" applyAlignment="0" applyProtection="0"/>
    <xf numFmtId="38" fontId="246" fillId="0" borderId="0" applyFont="0" applyFill="0" applyBorder="0" applyAlignment="0" applyProtection="0"/>
    <xf numFmtId="38" fontId="218" fillId="0" borderId="0" applyFont="0" applyFill="0" applyBorder="0" applyAlignment="0" applyProtection="0">
      <alignment vertical="center"/>
    </xf>
    <xf numFmtId="38" fontId="136" fillId="0" borderId="0" applyFont="0" applyFill="0" applyBorder="0" applyAlignment="0" applyProtection="0">
      <alignment vertical="center"/>
    </xf>
    <xf numFmtId="38" fontId="91" fillId="0" borderId="0" applyFont="0" applyFill="0" applyBorder="0" applyAlignment="0" applyProtection="0">
      <alignment vertical="center"/>
    </xf>
    <xf numFmtId="235" fontId="288" fillId="0" borderId="0" applyFont="0" applyFill="0" applyBorder="0" applyAlignment="0" applyProtection="0"/>
    <xf numFmtId="176" fontId="289" fillId="41" borderId="0" applyNumberFormat="0" applyBorder="0" applyAlignment="0" applyProtection="0">
      <alignment vertical="center"/>
    </xf>
    <xf numFmtId="176" fontId="290" fillId="41" borderId="0" applyNumberFormat="0" applyBorder="0" applyAlignment="0" applyProtection="0">
      <alignment vertical="center"/>
    </xf>
    <xf numFmtId="176" fontId="291" fillId="41" borderId="0" applyNumberFormat="0" applyBorder="0" applyAlignment="0" applyProtection="0">
      <alignment vertical="center"/>
    </xf>
    <xf numFmtId="176" fontId="292" fillId="0" borderId="67" applyNumberFormat="0" applyFill="0" applyAlignment="0" applyProtection="0">
      <alignment vertical="center"/>
    </xf>
    <xf numFmtId="176" fontId="293" fillId="0" borderId="40" applyNumberFormat="0" applyFill="0" applyAlignment="0" applyProtection="0">
      <alignment vertical="center"/>
    </xf>
    <xf numFmtId="196" fontId="193" fillId="0" borderId="0" applyFont="0" applyFill="0" applyBorder="0" applyAlignment="0" applyProtection="0"/>
    <xf numFmtId="236" fontId="92" fillId="0" borderId="0" applyFont="0" applyFill="0" applyBorder="0" applyAlignment="0" applyProtection="0">
      <alignment vertical="center"/>
    </xf>
    <xf numFmtId="193" fontId="294" fillId="0" borderId="0" applyFont="0" applyFill="0" applyBorder="0" applyAlignment="0" applyProtection="0">
      <alignment vertical="center"/>
    </xf>
    <xf numFmtId="237" fontId="90" fillId="0" borderId="0" applyFont="0" applyFill="0" applyBorder="0" applyAlignment="0" applyProtection="0"/>
    <xf numFmtId="193" fontId="207" fillId="0" borderId="0" applyFont="0" applyFill="0" applyBorder="0" applyAlignment="0" applyProtection="0"/>
    <xf numFmtId="176" fontId="78" fillId="0" borderId="59" applyNumberFormat="0" applyFill="0" applyAlignment="0" applyProtection="0">
      <alignment vertical="center"/>
    </xf>
    <xf numFmtId="176" fontId="295" fillId="40" borderId="43" applyNumberFormat="0" applyAlignment="0" applyProtection="0">
      <alignment vertical="center"/>
    </xf>
    <xf numFmtId="176" fontId="78" fillId="47" borderId="43" applyNumberFormat="0" applyAlignment="0" applyProtection="0">
      <alignment vertical="center"/>
    </xf>
    <xf numFmtId="176" fontId="296" fillId="47" borderId="43" applyNumberFormat="0" applyAlignment="0" applyProtection="0">
      <alignment vertical="center"/>
    </xf>
    <xf numFmtId="176" fontId="297" fillId="62" borderId="44" applyNumberFormat="0" applyAlignment="0" applyProtection="0">
      <alignment vertical="center"/>
    </xf>
    <xf numFmtId="176" fontId="298" fillId="62" borderId="44" applyNumberFormat="0" applyAlignment="0" applyProtection="0">
      <alignment vertical="center"/>
    </xf>
    <xf numFmtId="176" fontId="299" fillId="62" borderId="44" applyNumberFormat="0" applyAlignment="0" applyProtection="0">
      <alignment vertical="center"/>
    </xf>
    <xf numFmtId="176" fontId="78" fillId="0" borderId="49" applyNumberFormat="0" applyFill="0" applyAlignment="0" applyProtection="0">
      <alignment vertical="center"/>
    </xf>
    <xf numFmtId="176" fontId="300" fillId="0" borderId="49" applyNumberFormat="0" applyFill="0" applyAlignment="0" applyProtection="0">
      <alignment vertical="center"/>
    </xf>
    <xf numFmtId="176" fontId="301" fillId="0" borderId="49" applyNumberFormat="0" applyFill="0" applyAlignment="0" applyProtection="0">
      <alignment vertical="center"/>
    </xf>
    <xf numFmtId="176" fontId="78" fillId="0" borderId="50" applyNumberFormat="0" applyFill="0" applyAlignment="0" applyProtection="0">
      <alignment vertical="center"/>
    </xf>
    <xf numFmtId="176" fontId="302" fillId="0" borderId="50" applyNumberFormat="0" applyFill="0" applyAlignment="0" applyProtection="0">
      <alignment vertical="center"/>
    </xf>
    <xf numFmtId="176" fontId="303" fillId="0" borderId="50" applyNumberFormat="0" applyFill="0" applyAlignment="0" applyProtection="0">
      <alignment vertical="center"/>
    </xf>
    <xf numFmtId="176" fontId="78" fillId="0" borderId="51" applyNumberFormat="0" applyFill="0" applyAlignment="0" applyProtection="0">
      <alignment vertical="center"/>
    </xf>
    <xf numFmtId="176" fontId="304" fillId="0" borderId="51" applyNumberFormat="0" applyFill="0" applyAlignment="0" applyProtection="0">
      <alignment vertical="center"/>
    </xf>
    <xf numFmtId="176" fontId="305" fillId="0" borderId="51" applyNumberFormat="0" applyFill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304" fillId="0" borderId="0" applyNumberFormat="0" applyFill="0" applyBorder="0" applyAlignment="0" applyProtection="0">
      <alignment vertical="center"/>
    </xf>
    <xf numFmtId="176" fontId="305" fillId="0" borderId="0" applyNumberFormat="0" applyFill="0" applyBorder="0" applyAlignment="0" applyProtection="0">
      <alignment vertical="center"/>
    </xf>
    <xf numFmtId="176" fontId="306" fillId="0" borderId="0" applyNumberFormat="0" applyFill="0" applyBorder="0" applyAlignment="0" applyProtection="0">
      <alignment vertical="center"/>
    </xf>
    <xf numFmtId="176" fontId="307" fillId="0" borderId="0" applyNumberFormat="0" applyFill="0" applyBorder="0" applyAlignment="0" applyProtection="0">
      <alignment vertical="center"/>
    </xf>
    <xf numFmtId="176" fontId="308" fillId="0" borderId="0" applyNumberFormat="0" applyFill="0" applyBorder="0" applyAlignment="0" applyProtection="0">
      <alignment vertical="center"/>
    </xf>
    <xf numFmtId="176" fontId="309" fillId="0" borderId="45" applyNumberFormat="0" applyFill="0" applyAlignment="0" applyProtection="0">
      <alignment vertical="center"/>
    </xf>
    <xf numFmtId="176" fontId="310" fillId="0" borderId="45" applyNumberFormat="0" applyFill="0" applyAlignment="0" applyProtection="0">
      <alignment vertical="center"/>
    </xf>
    <xf numFmtId="176" fontId="307" fillId="0" borderId="68" applyNumberFormat="0" applyFill="0" applyAlignment="0" applyProtection="0">
      <alignment vertical="center"/>
    </xf>
    <xf numFmtId="176" fontId="78" fillId="43" borderId="0" applyNumberFormat="0" applyBorder="0" applyAlignment="0" applyProtection="0">
      <alignment vertical="center"/>
    </xf>
    <xf numFmtId="176" fontId="311" fillId="43" borderId="0" applyNumberFormat="0" applyBorder="0" applyAlignment="0" applyProtection="0">
      <alignment vertical="center"/>
    </xf>
    <xf numFmtId="176" fontId="312" fillId="43" borderId="0" applyNumberFormat="0" applyBorder="0" applyAlignment="0" applyProtection="0">
      <alignment vertical="center"/>
    </xf>
    <xf numFmtId="176" fontId="313" fillId="0" borderId="0" applyNumberFormat="0" applyFill="0" applyBorder="0" applyAlignment="0" applyProtection="0"/>
    <xf numFmtId="41" fontId="314" fillId="0" borderId="0" applyFont="0" applyFill="0" applyBorder="0" applyAlignment="0" applyProtection="0"/>
    <xf numFmtId="43" fontId="314" fillId="0" borderId="0" applyFont="0" applyFill="0" applyBorder="0" applyAlignment="0" applyProtection="0"/>
    <xf numFmtId="40" fontId="315" fillId="0" borderId="0" applyFont="0" applyFill="0" applyBorder="0" applyAlignment="0" applyProtection="0"/>
    <xf numFmtId="38" fontId="315" fillId="0" borderId="0" applyFont="0" applyFill="0" applyBorder="0" applyAlignment="0" applyProtection="0"/>
    <xf numFmtId="179" fontId="314" fillId="0" borderId="0" applyFont="0" applyFill="0" applyBorder="0" applyAlignment="0" applyProtection="0"/>
    <xf numFmtId="180" fontId="314" fillId="0" borderId="0" applyFont="0" applyFill="0" applyBorder="0" applyAlignment="0" applyProtection="0"/>
    <xf numFmtId="232" fontId="85" fillId="0" borderId="0" applyFont="0" applyFill="0" applyBorder="0" applyAlignment="0" applyProtection="0"/>
    <xf numFmtId="193" fontId="85" fillId="0" borderId="0" applyFont="0" applyFill="0" applyBorder="0" applyAlignment="0" applyProtection="0"/>
    <xf numFmtId="189" fontId="207" fillId="0" borderId="0" applyFont="0" applyFill="0" applyBorder="0" applyAlignment="0" applyProtection="0"/>
    <xf numFmtId="231" fontId="207" fillId="0" borderId="0" applyFont="0" applyFill="0" applyBorder="0" applyAlignment="0" applyProtection="0"/>
    <xf numFmtId="189" fontId="9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  <xf numFmtId="231" fontId="193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231" fontId="156" fillId="0" borderId="0" applyFont="0" applyFill="0" applyBorder="0" applyAlignment="0" applyProtection="0">
      <alignment vertical="center"/>
    </xf>
    <xf numFmtId="231" fontId="92" fillId="0" borderId="0" applyFont="0" applyFill="0" applyBorder="0" applyAlignment="0" applyProtection="0"/>
    <xf numFmtId="176" fontId="111" fillId="70" borderId="0" applyNumberFormat="0" applyBorder="0" applyAlignment="0" applyProtection="0">
      <alignment vertical="center"/>
    </xf>
    <xf numFmtId="176" fontId="111" fillId="61" borderId="0" applyNumberFormat="0" applyBorder="0" applyAlignment="0" applyProtection="0">
      <alignment vertical="center"/>
    </xf>
    <xf numFmtId="176" fontId="111" fillId="53" borderId="0" applyNumberFormat="0" applyBorder="0" applyAlignment="0" applyProtection="0">
      <alignment vertical="center"/>
    </xf>
    <xf numFmtId="176" fontId="111" fillId="58" borderId="0" applyNumberFormat="0" applyBorder="0" applyAlignment="0" applyProtection="0">
      <alignment vertical="center"/>
    </xf>
    <xf numFmtId="176" fontId="78" fillId="39" borderId="43" applyNumberFormat="0" applyAlignment="0" applyProtection="0">
      <alignment vertical="center"/>
    </xf>
    <xf numFmtId="176" fontId="124" fillId="0" borderId="0" applyFont="0" applyFill="0" applyBorder="0" applyAlignment="0" applyProtection="0"/>
    <xf numFmtId="176" fontId="316" fillId="50" borderId="0" applyNumberFormat="0" applyBorder="0" applyAlignment="0" applyProtection="0">
      <alignment vertical="center"/>
    </xf>
    <xf numFmtId="176" fontId="317" fillId="40" borderId="55" applyNumberFormat="0" applyAlignment="0" applyProtection="0">
      <alignment vertical="center"/>
    </xf>
    <xf numFmtId="176" fontId="318" fillId="50" borderId="43" applyNumberFormat="0" applyAlignment="0" applyProtection="0">
      <alignment vertical="center"/>
    </xf>
    <xf numFmtId="176" fontId="319" fillId="47" borderId="55" applyNumberFormat="0" applyAlignment="0" applyProtection="0">
      <alignment vertical="center"/>
    </xf>
    <xf numFmtId="176" fontId="320" fillId="39" borderId="43" applyNumberFormat="0" applyAlignment="0" applyProtection="0">
      <alignment vertical="center"/>
    </xf>
    <xf numFmtId="176" fontId="321" fillId="0" borderId="0" applyNumberFormat="0" applyFill="0" applyBorder="0" applyAlignment="0" applyProtection="0">
      <alignment vertical="center"/>
    </xf>
    <xf numFmtId="238" fontId="134" fillId="0" borderId="0" applyFont="0" applyFill="0" applyBorder="0" applyAlignment="0" applyProtection="0"/>
    <xf numFmtId="176" fontId="95" fillId="44" borderId="54" applyNumberFormat="0" applyFont="0" applyAlignment="0" applyProtection="0">
      <alignment vertical="center"/>
    </xf>
    <xf numFmtId="176" fontId="271" fillId="44" borderId="54" applyNumberFormat="0" applyFont="0" applyAlignment="0" applyProtection="0">
      <alignment vertical="center"/>
    </xf>
    <xf numFmtId="176" fontId="322" fillId="0" borderId="0"/>
    <xf numFmtId="239" fontId="323" fillId="0" borderId="69" applyBorder="0" applyAlignment="0">
      <alignment horizontal="center"/>
    </xf>
    <xf numFmtId="176" fontId="84" fillId="0" borderId="0">
      <alignment vertical="center"/>
    </xf>
    <xf numFmtId="176" fontId="324" fillId="0" borderId="0">
      <alignment vertical="center"/>
    </xf>
    <xf numFmtId="176" fontId="325" fillId="0" borderId="0">
      <alignment vertical="center"/>
    </xf>
    <xf numFmtId="176" fontId="98" fillId="0" borderId="0">
      <alignment vertical="center"/>
    </xf>
    <xf numFmtId="176" fontId="326" fillId="0" borderId="0">
      <alignment vertical="center"/>
    </xf>
    <xf numFmtId="176" fontId="227" fillId="0" borderId="0"/>
    <xf numFmtId="176" fontId="327" fillId="0" borderId="0">
      <alignment vertical="center"/>
    </xf>
    <xf numFmtId="176" fontId="315" fillId="0" borderId="0" applyFont="0" applyFill="0" applyBorder="0" applyAlignment="0" applyProtection="0"/>
    <xf numFmtId="9" fontId="328" fillId="0" borderId="0" applyFont="0" applyFill="0" applyBorder="0" applyAlignment="0" applyProtection="0"/>
    <xf numFmtId="176" fontId="329" fillId="50" borderId="0" applyNumberFormat="0" applyBorder="0" applyAlignment="0" applyProtection="0">
      <alignment vertical="center"/>
    </xf>
    <xf numFmtId="176" fontId="330" fillId="50" borderId="0" applyNumberFormat="0" applyBorder="0" applyAlignment="0" applyProtection="0">
      <alignment vertical="center"/>
    </xf>
    <xf numFmtId="176" fontId="331" fillId="50" borderId="0" applyNumberFormat="0" applyBorder="0" applyAlignment="0" applyProtection="0">
      <alignment vertical="center"/>
    </xf>
    <xf numFmtId="176" fontId="332" fillId="50" borderId="0" applyNumberFormat="0" applyBorder="0" applyAlignment="0" applyProtection="0">
      <alignment vertical="center"/>
    </xf>
    <xf numFmtId="176" fontId="207" fillId="44" borderId="54" applyNumberFormat="0" applyFont="0" applyAlignment="0" applyProtection="0">
      <alignment vertical="center"/>
    </xf>
    <xf numFmtId="176" fontId="140" fillId="44" borderId="54" applyNumberFormat="0" applyFont="0" applyAlignment="0" applyProtection="0">
      <alignment vertical="center"/>
    </xf>
    <xf numFmtId="176" fontId="333" fillId="0" borderId="0"/>
    <xf numFmtId="232" fontId="47" fillId="0" borderId="0" applyFont="0" applyFill="0" applyBorder="0" applyAlignment="0" applyProtection="0"/>
    <xf numFmtId="193" fontId="47" fillId="0" borderId="0" applyFont="0" applyFill="0" applyBorder="0" applyAlignment="0" applyProtection="0"/>
    <xf numFmtId="176" fontId="334" fillId="0" borderId="0" applyNumberFormat="0" applyFill="0" applyBorder="0" applyAlignment="0" applyProtection="0">
      <alignment vertical="center"/>
    </xf>
    <xf numFmtId="176" fontId="335" fillId="0" borderId="0" applyNumberFormat="0" applyFill="0" applyBorder="0" applyAlignment="0" applyProtection="0">
      <alignment vertical="center"/>
    </xf>
    <xf numFmtId="176" fontId="336" fillId="0" borderId="0" applyNumberFormat="0" applyFill="0" applyBorder="0" applyAlignment="0" applyProtection="0">
      <alignment vertical="center"/>
    </xf>
    <xf numFmtId="176" fontId="337" fillId="62" borderId="44" applyNumberFormat="0" applyAlignment="0" applyProtection="0">
      <alignment vertical="center"/>
    </xf>
    <xf numFmtId="176" fontId="338" fillId="62" borderId="44" applyNumberFormat="0" applyAlignment="0" applyProtection="0">
      <alignment vertical="center"/>
    </xf>
    <xf numFmtId="176" fontId="339" fillId="62" borderId="44" applyNumberFormat="0" applyAlignment="0" applyProtection="0">
      <alignment vertical="center"/>
    </xf>
    <xf numFmtId="41" fontId="340" fillId="0" borderId="0" applyFont="0" applyFill="0" applyBorder="0" applyAlignment="0" applyProtection="0"/>
    <xf numFmtId="231" fontId="341" fillId="0" borderId="0" applyFont="0" applyFill="0" applyBorder="0" applyAlignment="0" applyProtection="0"/>
    <xf numFmtId="231" fontId="265" fillId="0" borderId="0" applyFont="0" applyFill="0" applyBorder="0" applyAlignment="0" applyProtection="0">
      <alignment vertical="center"/>
    </xf>
    <xf numFmtId="231" fontId="92" fillId="0" borderId="0" applyFont="0" applyFill="0" applyBorder="0" applyAlignment="0" applyProtection="0">
      <alignment vertical="center"/>
    </xf>
    <xf numFmtId="41" fontId="341" fillId="0" borderId="0" applyFont="0" applyFill="0" applyBorder="0" applyAlignment="0" applyProtection="0"/>
    <xf numFmtId="231" fontId="328" fillId="0" borderId="0" applyFont="0" applyFill="0" applyBorder="0" applyAlignment="0" applyProtection="0"/>
    <xf numFmtId="176" fontId="342" fillId="0" borderId="45" applyNumberFormat="0" applyFill="0" applyAlignment="0" applyProtection="0">
      <alignment vertical="center"/>
    </xf>
    <xf numFmtId="176" fontId="343" fillId="0" borderId="45" applyNumberFormat="0" applyFill="0" applyAlignment="0" applyProtection="0">
      <alignment vertical="center"/>
    </xf>
    <xf numFmtId="176" fontId="344" fillId="0" borderId="0" applyNumberFormat="0" applyFill="0" applyBorder="0" applyAlignment="0" applyProtection="0">
      <alignment vertical="top"/>
      <protection locked="0"/>
    </xf>
    <xf numFmtId="176" fontId="345" fillId="0" borderId="0" applyNumberFormat="0" applyFill="0" applyBorder="0" applyAlignment="0" applyProtection="0">
      <alignment vertical="top"/>
      <protection locked="0"/>
    </xf>
    <xf numFmtId="176" fontId="346" fillId="0" borderId="0" applyNumberFormat="0" applyFill="0" applyBorder="0" applyAlignment="0" applyProtection="0">
      <alignment vertical="top"/>
      <protection locked="0"/>
    </xf>
    <xf numFmtId="176" fontId="347" fillId="0" borderId="59" applyNumberFormat="0" applyFill="0" applyAlignment="0" applyProtection="0">
      <alignment vertical="center"/>
    </xf>
    <xf numFmtId="176" fontId="348" fillId="0" borderId="70" applyNumberFormat="0" applyFill="0" applyAlignment="0" applyProtection="0">
      <alignment vertical="center"/>
    </xf>
    <xf numFmtId="176" fontId="349" fillId="0" borderId="70" applyNumberFormat="0" applyFill="0" applyAlignment="0" applyProtection="0">
      <alignment vertical="center"/>
    </xf>
    <xf numFmtId="176" fontId="350" fillId="39" borderId="43" applyNumberFormat="0" applyAlignment="0" applyProtection="0">
      <alignment vertical="center"/>
    </xf>
    <xf numFmtId="176" fontId="351" fillId="39" borderId="66" applyNumberFormat="0" applyAlignment="0" applyProtection="0">
      <alignment vertical="center"/>
    </xf>
    <xf numFmtId="176" fontId="350" fillId="39" borderId="66" applyNumberFormat="0" applyAlignment="0" applyProtection="0">
      <alignment vertical="center"/>
    </xf>
    <xf numFmtId="176" fontId="352" fillId="0" borderId="0" applyNumberFormat="0" applyFill="0" applyBorder="0" applyAlignment="0" applyProtection="0">
      <alignment vertical="center"/>
    </xf>
    <xf numFmtId="176" fontId="353" fillId="0" borderId="49" applyNumberFormat="0" applyFill="0" applyAlignment="0" applyProtection="0">
      <alignment vertical="center"/>
    </xf>
    <xf numFmtId="176" fontId="354" fillId="0" borderId="71" applyNumberFormat="0" applyFill="0" applyAlignment="0" applyProtection="0">
      <alignment vertical="center"/>
    </xf>
    <xf numFmtId="176" fontId="355" fillId="0" borderId="71" applyNumberFormat="0" applyFill="0" applyAlignment="0" applyProtection="0">
      <alignment vertical="center"/>
    </xf>
    <xf numFmtId="176" fontId="356" fillId="0" borderId="0" applyNumberFormat="0" applyFill="0" applyBorder="0" applyAlignment="0" applyProtection="0">
      <alignment vertical="center"/>
    </xf>
    <xf numFmtId="176" fontId="357" fillId="0" borderId="50" applyNumberFormat="0" applyFill="0" applyAlignment="0" applyProtection="0">
      <alignment vertical="center"/>
    </xf>
    <xf numFmtId="176" fontId="358" fillId="0" borderId="50" applyNumberFormat="0" applyFill="0" applyAlignment="0" applyProtection="0">
      <alignment vertical="center"/>
    </xf>
    <xf numFmtId="176" fontId="359" fillId="0" borderId="50" applyNumberFormat="0" applyFill="0" applyAlignment="0" applyProtection="0">
      <alignment vertical="center"/>
    </xf>
    <xf numFmtId="176" fontId="360" fillId="0" borderId="51" applyNumberFormat="0" applyFill="0" applyAlignment="0" applyProtection="0">
      <alignment vertical="center"/>
    </xf>
    <xf numFmtId="176" fontId="361" fillId="0" borderId="52" applyNumberFormat="0" applyFill="0" applyAlignment="0" applyProtection="0">
      <alignment vertical="center"/>
    </xf>
    <xf numFmtId="176" fontId="362" fillId="0" borderId="52" applyNumberFormat="0" applyFill="0" applyAlignment="0" applyProtection="0">
      <alignment vertical="center"/>
    </xf>
    <xf numFmtId="176" fontId="360" fillId="0" borderId="0" applyNumberFormat="0" applyFill="0" applyBorder="0" applyAlignment="0" applyProtection="0">
      <alignment vertical="center"/>
    </xf>
    <xf numFmtId="176" fontId="361" fillId="0" borderId="0" applyNumberFormat="0" applyFill="0" applyBorder="0" applyAlignment="0" applyProtection="0">
      <alignment vertical="center"/>
    </xf>
    <xf numFmtId="176" fontId="362" fillId="0" borderId="0" applyNumberFormat="0" applyFill="0" applyBorder="0" applyAlignment="0" applyProtection="0">
      <alignment vertical="center"/>
    </xf>
    <xf numFmtId="176" fontId="363" fillId="0" borderId="0" applyNumberFormat="0" applyFill="0" applyBorder="0" applyAlignment="0" applyProtection="0">
      <alignment vertical="center"/>
    </xf>
    <xf numFmtId="176" fontId="364" fillId="43" borderId="0" applyNumberFormat="0" applyBorder="0" applyAlignment="0" applyProtection="0">
      <alignment vertical="center"/>
    </xf>
    <xf numFmtId="41" fontId="365" fillId="0" borderId="0" applyFont="0" applyFill="0" applyBorder="0" applyAlignment="0" applyProtection="0"/>
    <xf numFmtId="43" fontId="365" fillId="0" borderId="0" applyFont="0" applyFill="0" applyBorder="0" applyAlignment="0" applyProtection="0"/>
    <xf numFmtId="176" fontId="366" fillId="47" borderId="55" applyNumberFormat="0" applyAlignment="0" applyProtection="0">
      <alignment vertical="center"/>
    </xf>
    <xf numFmtId="176" fontId="367" fillId="47" borderId="55" applyNumberFormat="0" applyAlignment="0" applyProtection="0">
      <alignment vertical="center"/>
    </xf>
    <xf numFmtId="43" fontId="341" fillId="0" borderId="0" applyFont="0" applyFill="0" applyBorder="0" applyAlignment="0" applyProtection="0"/>
    <xf numFmtId="212" fontId="193" fillId="0" borderId="0" applyFont="0" applyFill="0" applyBorder="0" applyAlignment="0" applyProtection="0"/>
    <xf numFmtId="37" fontId="193" fillId="0" borderId="0" applyFont="0" applyFill="0" applyBorder="0" applyAlignment="0" applyProtection="0"/>
    <xf numFmtId="240" fontId="328" fillId="0" borderId="0" applyFont="0" applyFill="0" applyBorder="0" applyAlignment="0" applyProtection="0"/>
    <xf numFmtId="199" fontId="328" fillId="0" borderId="0" applyFont="0" applyFill="0" applyBorder="0" applyAlignment="0" applyProtection="0"/>
    <xf numFmtId="238" fontId="328" fillId="0" borderId="0" applyFont="0" applyFill="0" applyBorder="0" applyAlignment="0" applyProtection="0"/>
    <xf numFmtId="176" fontId="47" fillId="0" borderId="0">
      <protection locked="0"/>
    </xf>
    <xf numFmtId="176" fontId="156" fillId="0" borderId="0"/>
    <xf numFmtId="176" fontId="368" fillId="0" borderId="0">
      <alignment vertical="center"/>
    </xf>
    <xf numFmtId="176" fontId="340" fillId="0" borderId="0"/>
    <xf numFmtId="176" fontId="369" fillId="0" borderId="0"/>
    <xf numFmtId="176" fontId="370" fillId="0" borderId="0">
      <alignment vertical="center"/>
    </xf>
    <xf numFmtId="176" fontId="341" fillId="0" borderId="0"/>
    <xf numFmtId="176" fontId="371" fillId="0" borderId="0"/>
    <xf numFmtId="231" fontId="193" fillId="0" borderId="0" applyFont="0" applyFill="0" applyBorder="0" applyAlignment="0" applyProtection="0"/>
    <xf numFmtId="189" fontId="193" fillId="0" borderId="0" applyFont="0" applyFill="0" applyBorder="0" applyAlignment="0" applyProtection="0"/>
    <xf numFmtId="176" fontId="372" fillId="0" borderId="0" applyNumberFormat="0" applyFill="0" applyBorder="0" applyAlignment="0" applyProtection="0">
      <alignment vertical="top"/>
      <protection locked="0"/>
    </xf>
    <xf numFmtId="176" fontId="373" fillId="0" borderId="0" applyNumberFormat="0" applyFill="0" applyBorder="0" applyAlignment="0" applyProtection="0">
      <alignment vertical="top"/>
      <protection locked="0"/>
    </xf>
    <xf numFmtId="176" fontId="374" fillId="0" borderId="0" applyNumberFormat="0" applyFill="0" applyBorder="0" applyAlignment="0" applyProtection="0">
      <alignment vertical="top"/>
      <protection locked="0"/>
    </xf>
    <xf numFmtId="49" fontId="173" fillId="0" borderId="0" applyFill="0" applyBorder="0" applyAlignment="0" applyProtection="0">
      <alignment vertical="top"/>
      <protection locked="0"/>
    </xf>
    <xf numFmtId="176" fontId="375" fillId="0" borderId="0" applyNumberFormat="0" applyFill="0" applyBorder="0" applyProtection="0">
      <alignment vertical="center"/>
    </xf>
  </cellStyleXfs>
  <cellXfs count="881">
    <xf numFmtId="176" fontId="0" fillId="0" borderId="0" xfId="0" applyAlignment="1">
      <alignment vertical="center"/>
    </xf>
    <xf numFmtId="176" fontId="1" fillId="0" borderId="0" xfId="615" applyNumberFormat="1" applyFont="1" applyFill="1" applyAlignment="1">
      <alignment vertical="center"/>
    </xf>
    <xf numFmtId="176" fontId="2" fillId="0" borderId="0" xfId="0" applyFont="1" applyAlignment="1">
      <alignment vertical="center"/>
    </xf>
    <xf numFmtId="176" fontId="3" fillId="0" borderId="0" xfId="0" applyFont="1"/>
    <xf numFmtId="176" fontId="2" fillId="0" borderId="0" xfId="0" applyFont="1"/>
    <xf numFmtId="176" fontId="3" fillId="2" borderId="0" xfId="0" applyFont="1" applyFill="1" applyAlignment="1">
      <alignment vertical="center"/>
    </xf>
    <xf numFmtId="176" fontId="3" fillId="0" borderId="0" xfId="615" applyFont="1" applyAlignment="1">
      <alignment vertical="center"/>
    </xf>
    <xf numFmtId="176" fontId="4" fillId="0" borderId="0" xfId="615" applyFont="1" applyAlignment="1">
      <alignment vertical="center"/>
    </xf>
    <xf numFmtId="176" fontId="5" fillId="0" borderId="0" xfId="615" applyAlignment="1">
      <alignment horizontal="center" vertical="center"/>
    </xf>
    <xf numFmtId="176" fontId="5" fillId="0" borderId="0" xfId="615" applyAlignment="1">
      <alignment vertical="center"/>
    </xf>
    <xf numFmtId="176" fontId="6" fillId="0" borderId="0" xfId="621" applyNumberFormat="1" applyFont="1" applyFill="1" applyBorder="1" applyAlignment="1">
      <alignment horizontal="center" vertical="center"/>
    </xf>
    <xf numFmtId="176" fontId="3" fillId="3" borderId="0" xfId="0" applyFont="1" applyFill="1" applyAlignment="1">
      <alignment horizontal="center" vertical="center" wrapText="1"/>
    </xf>
    <xf numFmtId="176" fontId="7" fillId="4" borderId="1" xfId="659" applyFont="1" applyFill="1" applyBorder="1" applyAlignment="1">
      <alignment horizontal="center" vertical="center"/>
    </xf>
    <xf numFmtId="176" fontId="2" fillId="0" borderId="0" xfId="0" applyFont="1" applyBorder="1" applyAlignment="1">
      <alignment vertical="center"/>
    </xf>
    <xf numFmtId="176" fontId="8" fillId="4" borderId="1" xfId="659" applyFont="1" applyFill="1" applyBorder="1" applyAlignment="1">
      <alignment horizontal="center" vertical="center" wrapText="1"/>
    </xf>
    <xf numFmtId="176" fontId="8" fillId="4" borderId="1" xfId="669" applyFont="1" applyFill="1" applyBorder="1" applyAlignment="1">
      <alignment horizontal="center" vertical="center" wrapText="1"/>
    </xf>
    <xf numFmtId="176" fontId="2" fillId="2" borderId="0" xfId="0" applyFont="1" applyFill="1" applyBorder="1" applyAlignment="1">
      <alignment horizontal="center" vertical="center" wrapText="1"/>
    </xf>
    <xf numFmtId="176" fontId="2" fillId="2" borderId="1" xfId="0" applyFont="1" applyFill="1" applyBorder="1" applyAlignment="1">
      <alignment horizontal="center" vertical="center" wrapText="1"/>
    </xf>
    <xf numFmtId="176" fontId="2" fillId="2" borderId="1" xfId="0" applyFont="1" applyFill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Font="1" applyFill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wrapText="1"/>
    </xf>
    <xf numFmtId="176" fontId="2" fillId="2" borderId="2" xfId="0" applyFont="1" applyFill="1" applyBorder="1" applyAlignment="1">
      <alignment horizontal="center" vertical="center"/>
    </xf>
    <xf numFmtId="176" fontId="3" fillId="2" borderId="0" xfId="621" applyFont="1" applyFill="1" applyBorder="1" applyAlignment="1">
      <alignment horizontal="center" vertical="center" wrapText="1"/>
    </xf>
    <xf numFmtId="176" fontId="8" fillId="0" borderId="0" xfId="0" applyFont="1" applyFill="1" applyBorder="1" applyAlignment="1">
      <alignment horizontal="left" vertical="center"/>
    </xf>
    <xf numFmtId="176" fontId="8" fillId="0" borderId="0" xfId="0" applyFont="1" applyFill="1" applyBorder="1" applyAlignment="1">
      <alignment horizontal="center" vertical="center"/>
    </xf>
    <xf numFmtId="176" fontId="3" fillId="0" borderId="0" xfId="0" applyFont="1" applyFill="1" applyAlignment="1">
      <alignment vertical="center"/>
    </xf>
    <xf numFmtId="176" fontId="7" fillId="0" borderId="0" xfId="669" applyFont="1" applyFill="1" applyBorder="1" applyAlignment="1">
      <alignment horizontal="center" vertical="center"/>
    </xf>
    <xf numFmtId="176" fontId="7" fillId="0" borderId="0" xfId="667" applyFont="1" applyFill="1" applyBorder="1" applyAlignment="1">
      <alignment horizontal="center" vertical="center" wrapText="1"/>
    </xf>
    <xf numFmtId="16" fontId="7" fillId="0" borderId="0" xfId="667" applyNumberFormat="1" applyFont="1" applyFill="1" applyBorder="1" applyAlignment="1">
      <alignment horizontal="center" vertical="center" wrapText="1"/>
    </xf>
    <xf numFmtId="176" fontId="7" fillId="4" borderId="1" xfId="659" applyFont="1" applyFill="1" applyBorder="1" applyAlignment="1">
      <alignment horizontal="left" vertical="center"/>
    </xf>
    <xf numFmtId="176" fontId="7" fillId="4" borderId="1" xfId="659" applyFont="1" applyFill="1" applyBorder="1" applyAlignment="1">
      <alignment horizontal="center" vertical="center" wrapText="1"/>
    </xf>
    <xf numFmtId="176" fontId="7" fillId="4" borderId="3" xfId="659" applyFont="1" applyFill="1" applyBorder="1" applyAlignment="1">
      <alignment horizontal="center" vertical="center" wrapText="1"/>
    </xf>
    <xf numFmtId="176" fontId="7" fillId="4" borderId="3" xfId="669" applyFont="1" applyFill="1" applyBorder="1" applyAlignment="1">
      <alignment horizontal="center" vertical="center" wrapText="1"/>
    </xf>
    <xf numFmtId="176" fontId="3" fillId="2" borderId="1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 wrapText="1"/>
    </xf>
    <xf numFmtId="16" fontId="9" fillId="2" borderId="1" xfId="0" applyNumberFormat="1" applyFont="1" applyFill="1" applyBorder="1" applyAlignment="1">
      <alignment horizontal="center" vertical="center" wrapText="1"/>
    </xf>
    <xf numFmtId="176" fontId="3" fillId="2" borderId="4" xfId="0" applyFont="1" applyFill="1" applyBorder="1" applyAlignment="1">
      <alignment horizontal="center" vertical="center"/>
    </xf>
    <xf numFmtId="176" fontId="7" fillId="0" borderId="0" xfId="0" applyFont="1" applyFill="1" applyBorder="1" applyAlignment="1">
      <alignment horizontal="center" vertical="center" wrapText="1"/>
    </xf>
    <xf numFmtId="176" fontId="7" fillId="0" borderId="5" xfId="0" applyFont="1" applyFill="1" applyBorder="1" applyAlignment="1">
      <alignment horizontal="left" vertical="center"/>
    </xf>
    <xf numFmtId="176" fontId="7" fillId="0" borderId="5" xfId="0" applyFont="1" applyFill="1" applyBorder="1" applyAlignment="1">
      <alignment vertical="center"/>
    </xf>
    <xf numFmtId="176" fontId="7" fillId="0" borderId="0" xfId="0" applyFont="1" applyFill="1" applyBorder="1" applyAlignment="1">
      <alignment horizontal="left" vertical="center"/>
    </xf>
    <xf numFmtId="176" fontId="7" fillId="2" borderId="0" xfId="0" applyFont="1" applyFill="1" applyBorder="1" applyAlignment="1"/>
    <xf numFmtId="176" fontId="7" fillId="2" borderId="0" xfId="0" applyFont="1" applyFill="1" applyBorder="1" applyAlignment="1">
      <alignment horizontal="center"/>
    </xf>
    <xf numFmtId="176" fontId="8" fillId="4" borderId="6" xfId="0" applyFont="1" applyFill="1" applyBorder="1" applyAlignment="1">
      <alignment horizontal="left" vertical="center"/>
    </xf>
    <xf numFmtId="176" fontId="8" fillId="4" borderId="7" xfId="0" applyFont="1" applyFill="1" applyBorder="1" applyAlignment="1">
      <alignment horizontal="left" vertical="center"/>
    </xf>
    <xf numFmtId="176" fontId="8" fillId="4" borderId="2" xfId="0" applyFont="1" applyFill="1" applyBorder="1" applyAlignment="1">
      <alignment horizontal="left" vertical="center"/>
    </xf>
    <xf numFmtId="176" fontId="8" fillId="4" borderId="1" xfId="0" applyFont="1" applyFill="1" applyBorder="1" applyAlignment="1">
      <alignment horizontal="center" vertical="center" wrapText="1"/>
    </xf>
    <xf numFmtId="176" fontId="3" fillId="2" borderId="2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241" fontId="2" fillId="2" borderId="1" xfId="630" applyNumberFormat="1" applyFont="1" applyFill="1" applyBorder="1" applyAlignment="1">
      <alignment horizontal="center" vertical="center" wrapText="1"/>
    </xf>
    <xf numFmtId="176" fontId="3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76" fontId="7" fillId="2" borderId="0" xfId="0" applyFont="1" applyFill="1" applyBorder="1" applyAlignment="1">
      <alignment vertical="center"/>
    </xf>
    <xf numFmtId="176" fontId="2" fillId="2" borderId="0" xfId="0" applyFont="1" applyFill="1" applyAlignment="1"/>
    <xf numFmtId="176" fontId="2" fillId="0" borderId="0" xfId="0" applyFont="1" applyAlignment="1"/>
    <xf numFmtId="176" fontId="8" fillId="0" borderId="0" xfId="0" applyFont="1" applyFill="1" applyAlignment="1"/>
    <xf numFmtId="176" fontId="8" fillId="0" borderId="0" xfId="0" applyFont="1" applyFill="1" applyAlignment="1">
      <alignment horizontal="center"/>
    </xf>
    <xf numFmtId="176" fontId="3" fillId="2" borderId="0" xfId="0" applyFont="1" applyFill="1" applyAlignment="1">
      <alignment horizontal="center" vertical="center" wrapText="1"/>
    </xf>
    <xf numFmtId="176" fontId="2" fillId="2" borderId="2" xfId="0" applyFont="1" applyFill="1" applyBorder="1" applyAlignment="1">
      <alignment horizontal="center" vertical="center" wrapText="1"/>
    </xf>
    <xf numFmtId="176" fontId="10" fillId="2" borderId="0" xfId="0" applyFont="1" applyFill="1" applyAlignment="1">
      <alignment horizontal="center" vertical="center" wrapText="1"/>
    </xf>
    <xf numFmtId="176" fontId="10" fillId="2" borderId="1" xfId="0" applyFont="1" applyFill="1" applyBorder="1" applyAlignment="1">
      <alignment horizontal="center" vertical="center" wrapText="1"/>
    </xf>
    <xf numFmtId="176" fontId="3" fillId="0" borderId="0" xfId="615" applyFont="1" applyAlignment="1">
      <alignment horizontal="center" vertical="center"/>
    </xf>
    <xf numFmtId="176" fontId="4" fillId="0" borderId="0" xfId="615" applyFont="1" applyAlignment="1">
      <alignment horizontal="center" vertical="center"/>
    </xf>
    <xf numFmtId="176" fontId="1" fillId="2" borderId="0" xfId="615" applyNumberFormat="1" applyFont="1" applyFill="1" applyAlignment="1">
      <alignment vertical="center"/>
    </xf>
    <xf numFmtId="176" fontId="2" fillId="2" borderId="0" xfId="615" applyNumberFormat="1" applyFont="1" applyFill="1" applyAlignment="1">
      <alignment horizontal="left"/>
    </xf>
    <xf numFmtId="176" fontId="7" fillId="2" borderId="0" xfId="615" applyNumberFormat="1" applyFont="1" applyFill="1" applyAlignment="1">
      <alignment horizontal="left" vertical="center"/>
    </xf>
    <xf numFmtId="176" fontId="2" fillId="2" borderId="0" xfId="615" applyNumberFormat="1" applyFont="1" applyFill="1" applyAlignment="1">
      <alignment horizontal="center" vertical="center"/>
    </xf>
    <xf numFmtId="176" fontId="3" fillId="2" borderId="0" xfId="615" applyNumberFormat="1" applyFont="1" applyFill="1" applyAlignment="1">
      <alignment horizontal="center" vertical="center"/>
    </xf>
    <xf numFmtId="176" fontId="2" fillId="2" borderId="0" xfId="615" applyNumberFormat="1" applyFont="1" applyFill="1" applyAlignment="1">
      <alignment horizontal="left" vertical="center"/>
    </xf>
    <xf numFmtId="176" fontId="2" fillId="0" borderId="0" xfId="615" applyNumberFormat="1" applyFont="1" applyFill="1" applyAlignment="1">
      <alignment horizontal="left" vertical="center"/>
    </xf>
    <xf numFmtId="176" fontId="3" fillId="2" borderId="0" xfId="0" applyFont="1" applyFill="1" applyAlignment="1">
      <alignment horizontal="left" vertical="center"/>
    </xf>
    <xf numFmtId="176" fontId="3" fillId="2" borderId="0" xfId="0" applyFont="1" applyFill="1" applyAlignment="1">
      <alignment horizontal="center" vertical="center"/>
    </xf>
    <xf numFmtId="176" fontId="3" fillId="2" borderId="0" xfId="0" applyFont="1" applyFill="1" applyBorder="1" applyAlignment="1">
      <alignment horizontal="center" vertical="center"/>
    </xf>
    <xf numFmtId="176" fontId="3" fillId="2" borderId="0" xfId="0" applyFont="1" applyFill="1"/>
    <xf numFmtId="176" fontId="2" fillId="2" borderId="0" xfId="0" applyFont="1" applyFill="1"/>
    <xf numFmtId="176" fontId="2" fillId="0" borderId="0" xfId="0" applyFont="1" applyFill="1" applyAlignment="1">
      <alignment horizontal="left" vertical="center"/>
    </xf>
    <xf numFmtId="176" fontId="0" fillId="0" borderId="0" xfId="0" applyFill="1" applyAlignment="1">
      <alignment horizontal="center" vertical="center"/>
    </xf>
    <xf numFmtId="176" fontId="0" fillId="2" borderId="0" xfId="0" applyFill="1" applyAlignment="1">
      <alignment vertical="center"/>
    </xf>
    <xf numFmtId="176" fontId="6" fillId="2" borderId="0" xfId="621" applyNumberFormat="1" applyFont="1" applyFill="1" applyBorder="1" applyAlignment="1">
      <alignment horizontal="center" vertical="center"/>
    </xf>
    <xf numFmtId="176" fontId="3" fillId="0" borderId="0" xfId="621" applyFont="1" applyFill="1" applyBorder="1" applyAlignment="1">
      <alignment horizontal="center" vertical="center" wrapText="1"/>
    </xf>
    <xf numFmtId="176" fontId="8" fillId="4" borderId="6" xfId="0" applyFont="1" applyFill="1" applyBorder="1" applyAlignment="1">
      <alignment vertical="center"/>
    </xf>
    <xf numFmtId="176" fontId="8" fillId="4" borderId="7" xfId="0" applyFont="1" applyFill="1" applyBorder="1" applyAlignment="1">
      <alignment vertical="center"/>
    </xf>
    <xf numFmtId="176" fontId="2" fillId="2" borderId="0" xfId="0" applyFont="1" applyFill="1" applyAlignment="1">
      <alignment horizontal="center" vertical="center"/>
    </xf>
    <xf numFmtId="176" fontId="8" fillId="4" borderId="1" xfId="0" applyFont="1" applyFill="1" applyBorder="1" applyAlignment="1">
      <alignment horizontal="center" vertical="center"/>
    </xf>
    <xf numFmtId="242" fontId="8" fillId="4" borderId="1" xfId="0" applyNumberFormat="1" applyFont="1" applyFill="1" applyBorder="1" applyAlignment="1">
      <alignment horizontal="center" vertical="center"/>
    </xf>
    <xf numFmtId="176" fontId="8" fillId="4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176" fontId="8" fillId="4" borderId="8" xfId="0" applyFont="1" applyFill="1" applyBorder="1" applyAlignment="1">
      <alignment vertical="center"/>
    </xf>
    <xf numFmtId="176" fontId="8" fillId="4" borderId="9" xfId="0" applyFont="1" applyFill="1" applyBorder="1" applyAlignment="1">
      <alignment vertical="center"/>
    </xf>
    <xf numFmtId="176" fontId="8" fillId="4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6" fontId="3" fillId="0" borderId="0" xfId="0" applyNumberFormat="1" applyFont="1" applyFill="1" applyBorder="1" applyAlignment="1">
      <alignment horizontal="center" vertical="center" wrapText="1"/>
    </xf>
    <xf numFmtId="16" fontId="3" fillId="2" borderId="0" xfId="0" applyNumberFormat="1" applyFont="1" applyFill="1" applyBorder="1" applyAlignment="1">
      <alignment horizontal="center" vertical="center" wrapText="1"/>
    </xf>
    <xf numFmtId="16" fontId="11" fillId="0" borderId="0" xfId="0" applyNumberFormat="1" applyFont="1" applyFill="1" applyBorder="1" applyAlignment="1">
      <alignment horizontal="center" vertical="center" wrapText="1"/>
    </xf>
    <xf numFmtId="176" fontId="12" fillId="4" borderId="1" xfId="6" applyFont="1" applyFill="1" applyBorder="1" applyAlignment="1">
      <alignment horizontal="left" vertical="center"/>
    </xf>
    <xf numFmtId="176" fontId="3" fillId="0" borderId="0" xfId="0" applyFont="1" applyAlignment="1">
      <alignment vertical="center"/>
    </xf>
    <xf numFmtId="176" fontId="13" fillId="4" borderId="1" xfId="0" applyFont="1" applyFill="1" applyBorder="1" applyAlignment="1">
      <alignment horizontal="center" vertical="center"/>
    </xf>
    <xf numFmtId="176" fontId="13" fillId="4" borderId="1" xfId="0" applyFont="1" applyFill="1" applyBorder="1" applyAlignment="1">
      <alignment horizontal="center" vertical="center" wrapText="1"/>
    </xf>
    <xf numFmtId="176" fontId="2" fillId="2" borderId="1" xfId="663" applyFont="1" applyFill="1" applyBorder="1" applyAlignment="1">
      <alignment horizontal="center" vertical="top"/>
    </xf>
    <xf numFmtId="176" fontId="2" fillId="2" borderId="1" xfId="0" applyFont="1" applyFill="1" applyBorder="1" applyAlignment="1">
      <alignment horizontal="center"/>
    </xf>
    <xf numFmtId="176" fontId="14" fillId="2" borderId="0" xfId="0" applyFont="1" applyFill="1" applyAlignment="1">
      <alignment vertical="center"/>
    </xf>
    <xf numFmtId="176" fontId="14" fillId="0" borderId="0" xfId="0" applyFont="1" applyAlignment="1">
      <alignment vertical="center"/>
    </xf>
    <xf numFmtId="176" fontId="2" fillId="2" borderId="0" xfId="663" applyFont="1" applyFill="1" applyBorder="1" applyAlignment="1">
      <alignment vertical="top"/>
    </xf>
    <xf numFmtId="176" fontId="2" fillId="2" borderId="0" xfId="0" applyFont="1" applyFill="1" applyBorder="1" applyAlignment="1">
      <alignment horizontal="center"/>
    </xf>
    <xf numFmtId="176" fontId="2" fillId="2" borderId="0" xfId="663" applyFont="1" applyFill="1" applyBorder="1" applyAlignment="1">
      <alignment horizontal="center" vertical="top"/>
    </xf>
    <xf numFmtId="16" fontId="2" fillId="2" borderId="0" xfId="0" applyNumberFormat="1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vertical="center"/>
    </xf>
    <xf numFmtId="176" fontId="7" fillId="4" borderId="7" xfId="0" applyFont="1" applyFill="1" applyBorder="1" applyAlignment="1">
      <alignment vertical="center"/>
    </xf>
    <xf numFmtId="176" fontId="7" fillId="4" borderId="1" xfId="0" applyFont="1" applyFill="1" applyBorder="1" applyAlignment="1">
      <alignment horizontal="center" vertical="center" wrapText="1"/>
    </xf>
    <xf numFmtId="176" fontId="15" fillId="4" borderId="1" xfId="0" applyFont="1" applyFill="1" applyBorder="1" applyAlignment="1">
      <alignment horizontal="center" vertical="center" wrapText="1"/>
    </xf>
    <xf numFmtId="176" fontId="13" fillId="4" borderId="1" xfId="0" applyFont="1" applyFill="1" applyBorder="1" applyAlignment="1">
      <alignment horizontal="left" vertical="center" wrapText="1"/>
    </xf>
    <xf numFmtId="176" fontId="2" fillId="0" borderId="4" xfId="0" applyFont="1" applyFill="1" applyBorder="1" applyAlignment="1">
      <alignment horizontal="center" vertical="center"/>
    </xf>
    <xf numFmtId="242" fontId="9" fillId="0" borderId="1" xfId="0" applyNumberFormat="1" applyFont="1" applyFill="1" applyBorder="1" applyAlignment="1">
      <alignment horizontal="center" vertical="center" wrapText="1"/>
    </xf>
    <xf numFmtId="242" fontId="2" fillId="0" borderId="1" xfId="0" applyNumberFormat="1" applyFont="1" applyFill="1" applyBorder="1" applyAlignment="1">
      <alignment horizontal="center" vertical="center" wrapText="1"/>
    </xf>
    <xf numFmtId="242" fontId="10" fillId="0" borderId="1" xfId="0" applyNumberFormat="1" applyFont="1" applyFill="1" applyBorder="1" applyAlignment="1">
      <alignment horizontal="center" vertical="center" wrapText="1"/>
    </xf>
    <xf numFmtId="176" fontId="10" fillId="0" borderId="4" xfId="0" applyFont="1" applyFill="1" applyBorder="1" applyAlignment="1">
      <alignment horizontal="center" vertical="center"/>
    </xf>
    <xf numFmtId="176" fontId="2" fillId="0" borderId="0" xfId="0" applyFont="1" applyFill="1" applyBorder="1" applyAlignment="1">
      <alignment horizontal="center" vertical="center"/>
    </xf>
    <xf numFmtId="242" fontId="9" fillId="0" borderId="0" xfId="0" applyNumberFormat="1" applyFont="1" applyFill="1" applyBorder="1" applyAlignment="1">
      <alignment horizontal="center" vertical="center" wrapText="1"/>
    </xf>
    <xf numFmtId="242" fontId="2" fillId="0" borderId="0" xfId="0" applyNumberFormat="1" applyFont="1" applyFill="1" applyBorder="1" applyAlignment="1">
      <alignment horizontal="center" vertical="center" wrapText="1"/>
    </xf>
    <xf numFmtId="242" fontId="10" fillId="0" borderId="0" xfId="0" applyNumberFormat="1" applyFont="1" applyFill="1" applyBorder="1" applyAlignment="1">
      <alignment horizontal="center" vertical="center" wrapText="1"/>
    </xf>
    <xf numFmtId="176" fontId="7" fillId="4" borderId="1" xfId="0" applyFont="1" applyFill="1" applyBorder="1" applyAlignment="1">
      <alignment horizontal="left" vertical="center"/>
    </xf>
    <xf numFmtId="176" fontId="9" fillId="0" borderId="0" xfId="0" applyNumberFormat="1" applyFont="1" applyAlignment="1">
      <alignment vertical="center"/>
    </xf>
    <xf numFmtId="176" fontId="7" fillId="4" borderId="1" xfId="0" applyFont="1" applyFill="1" applyBorder="1" applyAlignment="1">
      <alignment horizontal="center" vertical="center"/>
    </xf>
    <xf numFmtId="176" fontId="2" fillId="0" borderId="1" xfId="621" applyFont="1" applyFill="1" applyBorder="1" applyAlignment="1">
      <alignment horizontal="center" vertical="center"/>
    </xf>
    <xf numFmtId="243" fontId="2" fillId="0" borderId="1" xfId="0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242" fontId="2" fillId="0" borderId="1" xfId="0" applyNumberFormat="1" applyFont="1" applyFill="1" applyBorder="1" applyAlignment="1">
      <alignment horizontal="center" vertical="center"/>
    </xf>
    <xf numFmtId="176" fontId="10" fillId="0" borderId="0" xfId="0" applyFont="1" applyFill="1" applyAlignment="1">
      <alignment vertical="center"/>
    </xf>
    <xf numFmtId="176" fontId="3" fillId="5" borderId="5" xfId="0" applyFont="1" applyFill="1" applyBorder="1" applyAlignment="1">
      <alignment horizontal="left" vertical="center"/>
    </xf>
    <xf numFmtId="176" fontId="3" fillId="0" borderId="5" xfId="0" applyFont="1" applyFill="1" applyBorder="1" applyAlignment="1">
      <alignment horizontal="left" vertical="center"/>
    </xf>
    <xf numFmtId="176" fontId="3" fillId="0" borderId="0" xfId="0" applyFont="1" applyFill="1" applyBorder="1" applyAlignment="1">
      <alignment horizontal="left" vertical="center"/>
    </xf>
    <xf numFmtId="176" fontId="8" fillId="4" borderId="1" xfId="666" applyFont="1" applyFill="1" applyBorder="1" applyAlignment="1">
      <alignment horizontal="left" vertical="center" wrapText="1"/>
    </xf>
    <xf numFmtId="176" fontId="3" fillId="2" borderId="0" xfId="625" applyFont="1" applyFill="1" applyBorder="1" applyAlignment="1">
      <alignment horizontal="left" vertical="center" wrapText="1"/>
    </xf>
    <xf numFmtId="176" fontId="3" fillId="2" borderId="0" xfId="0" applyFont="1" applyFill="1" applyBorder="1" applyAlignment="1">
      <alignment horizontal="left" vertical="center"/>
    </xf>
    <xf numFmtId="244" fontId="3" fillId="2" borderId="0" xfId="664" applyNumberFormat="1" applyFont="1" applyFill="1" applyBorder="1" applyAlignment="1">
      <alignment horizontal="left" vertical="center" wrapText="1"/>
    </xf>
    <xf numFmtId="176" fontId="3" fillId="0" borderId="0" xfId="0" applyFont="1" applyAlignment="1">
      <alignment horizontal="left" vertical="center"/>
    </xf>
    <xf numFmtId="176" fontId="8" fillId="4" borderId="1" xfId="617" applyNumberFormat="1" applyFont="1" applyFill="1" applyBorder="1" applyAlignment="1">
      <alignment horizontal="center" vertical="center" wrapText="1"/>
    </xf>
    <xf numFmtId="176" fontId="8" fillId="4" borderId="1" xfId="617" applyNumberFormat="1" applyFont="1" applyFill="1" applyBorder="1" applyAlignment="1">
      <alignment horizontal="center" vertical="center"/>
    </xf>
    <xf numFmtId="176" fontId="8" fillId="2" borderId="0" xfId="0" applyFont="1" applyFill="1" applyBorder="1" applyAlignment="1">
      <alignment vertical="center"/>
    </xf>
    <xf numFmtId="176" fontId="8" fillId="4" borderId="3" xfId="0" applyFont="1" applyFill="1" applyBorder="1" applyAlignment="1">
      <alignment horizontal="center" vertical="center"/>
    </xf>
    <xf numFmtId="176" fontId="8" fillId="4" borderId="10" xfId="0" applyFont="1" applyFill="1" applyBorder="1" applyAlignment="1">
      <alignment horizontal="center" vertical="center"/>
    </xf>
    <xf numFmtId="176" fontId="8" fillId="4" borderId="4" xfId="0" applyFont="1" applyFill="1" applyBorder="1" applyAlignment="1">
      <alignment horizontal="center" vertical="center"/>
    </xf>
    <xf numFmtId="242" fontId="2" fillId="2" borderId="1" xfId="0" applyNumberFormat="1" applyFont="1" applyFill="1" applyBorder="1" applyAlignment="1">
      <alignment horizontal="center" vertical="center"/>
    </xf>
    <xf numFmtId="245" fontId="3" fillId="0" borderId="1" xfId="663" applyNumberFormat="1" applyFont="1" applyFill="1" applyBorder="1" applyAlignment="1">
      <alignment horizontal="center" vertical="center" wrapText="1"/>
    </xf>
    <xf numFmtId="176" fontId="3" fillId="0" borderId="1" xfId="663" applyFont="1" applyFill="1" applyBorder="1" applyAlignment="1">
      <alignment horizontal="center" vertical="center" wrapText="1"/>
    </xf>
    <xf numFmtId="244" fontId="3" fillId="0" borderId="1" xfId="663" applyNumberFormat="1" applyFont="1" applyFill="1" applyBorder="1" applyAlignment="1">
      <alignment horizontal="center" vertical="center" wrapText="1"/>
    </xf>
    <xf numFmtId="242" fontId="3" fillId="2" borderId="1" xfId="0" applyNumberFormat="1" applyFont="1" applyFill="1" applyBorder="1" applyAlignment="1">
      <alignment horizontal="center" vertical="center"/>
    </xf>
    <xf numFmtId="49" fontId="3" fillId="0" borderId="1" xfId="663" applyNumberFormat="1" applyFont="1" applyFill="1" applyBorder="1" applyAlignment="1">
      <alignment horizontal="center" vertical="center" wrapText="1"/>
    </xf>
    <xf numFmtId="176" fontId="13" fillId="4" borderId="1" xfId="0" applyFont="1" applyFill="1" applyBorder="1" applyAlignment="1">
      <alignment horizontal="left" vertical="center"/>
    </xf>
    <xf numFmtId="176" fontId="15" fillId="4" borderId="11" xfId="0" applyFont="1" applyFill="1" applyBorder="1" applyAlignment="1">
      <alignment horizontal="center" vertical="center"/>
    </xf>
    <xf numFmtId="246" fontId="15" fillId="4" borderId="1" xfId="642" applyNumberFormat="1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76" fontId="2" fillId="5" borderId="0" xfId="0" applyFont="1" applyFill="1"/>
    <xf numFmtId="176" fontId="2" fillId="0" borderId="0" xfId="0" applyFont="1" applyFill="1"/>
    <xf numFmtId="16" fontId="2" fillId="2" borderId="1" xfId="0" applyNumberFormat="1" applyFont="1" applyFill="1" applyBorder="1" applyAlignment="1">
      <alignment horizontal="center" vertical="center"/>
    </xf>
    <xf numFmtId="176" fontId="3" fillId="0" borderId="0" xfId="0" applyFont="1" applyFill="1"/>
    <xf numFmtId="176" fontId="8" fillId="4" borderId="6" xfId="665" applyFont="1" applyFill="1" applyBorder="1" applyAlignment="1">
      <alignment vertical="center"/>
    </xf>
    <xf numFmtId="176" fontId="8" fillId="4" borderId="7" xfId="665" applyFont="1" applyFill="1" applyBorder="1" applyAlignment="1">
      <alignment vertical="center"/>
    </xf>
    <xf numFmtId="246" fontId="8" fillId="4" borderId="3" xfId="616" applyNumberFormat="1" applyFont="1" applyFill="1" applyBorder="1" applyAlignment="1">
      <alignment horizontal="center" vertical="center" wrapText="1"/>
    </xf>
    <xf numFmtId="246" fontId="8" fillId="4" borderId="1" xfId="0" applyNumberFormat="1" applyFont="1" applyFill="1" applyBorder="1" applyAlignment="1">
      <alignment horizontal="center" vertical="center"/>
    </xf>
    <xf numFmtId="246" fontId="8" fillId="4" borderId="1" xfId="642" applyNumberFormat="1" applyFont="1" applyFill="1" applyBorder="1" applyAlignment="1">
      <alignment horizontal="center" vertical="center"/>
    </xf>
    <xf numFmtId="246" fontId="8" fillId="4" borderId="10" xfId="616" applyNumberFormat="1" applyFont="1" applyFill="1" applyBorder="1" applyAlignment="1">
      <alignment horizontal="center" vertical="center" wrapText="1"/>
    </xf>
    <xf numFmtId="246" fontId="8" fillId="4" borderId="4" xfId="616" applyNumberFormat="1" applyFont="1" applyFill="1" applyBorder="1" applyAlignment="1">
      <alignment horizontal="center" vertical="center" wrapText="1"/>
    </xf>
    <xf numFmtId="246" fontId="7" fillId="4" borderId="1" xfId="642" applyNumberFormat="1" applyFont="1" applyFill="1" applyBorder="1" applyAlignment="1">
      <alignment horizontal="center" vertical="center"/>
    </xf>
    <xf numFmtId="176" fontId="2" fillId="0" borderId="1" xfId="0" applyFont="1" applyFill="1" applyBorder="1" applyAlignment="1">
      <alignment horizontal="center" vertical="center"/>
    </xf>
    <xf numFmtId="16" fontId="3" fillId="0" borderId="1" xfId="647" applyNumberFormat="1" applyFont="1" applyFill="1" applyBorder="1" applyAlignment="1">
      <alignment horizontal="center" wrapText="1"/>
    </xf>
    <xf numFmtId="176" fontId="13" fillId="4" borderId="12" xfId="0" applyFont="1" applyFill="1" applyBorder="1" applyAlignment="1">
      <alignment horizontal="left" vertical="center"/>
    </xf>
    <xf numFmtId="176" fontId="13" fillId="4" borderId="0" xfId="0" applyFont="1" applyFill="1" applyBorder="1" applyAlignment="1">
      <alignment horizontal="left" vertical="center"/>
    </xf>
    <xf numFmtId="176" fontId="7" fillId="4" borderId="3" xfId="0" applyFont="1" applyFill="1" applyBorder="1" applyAlignment="1">
      <alignment horizontal="center" vertical="center"/>
    </xf>
    <xf numFmtId="176" fontId="13" fillId="4" borderId="3" xfId="0" applyFont="1" applyFill="1" applyBorder="1" applyAlignment="1">
      <alignment horizontal="center" vertical="center" wrapText="1"/>
    </xf>
    <xf numFmtId="176" fontId="7" fillId="4" borderId="4" xfId="0" applyFont="1" applyFill="1" applyBorder="1" applyAlignment="1">
      <alignment horizontal="center" vertical="center"/>
    </xf>
    <xf numFmtId="176" fontId="13" fillId="4" borderId="4" xfId="0" applyFont="1" applyFill="1" applyBorder="1" applyAlignment="1">
      <alignment horizontal="center" vertical="center" wrapText="1"/>
    </xf>
    <xf numFmtId="176" fontId="10" fillId="5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2" fillId="0" borderId="6" xfId="0" applyFont="1" applyFill="1" applyBorder="1" applyAlignment="1">
      <alignment horizontal="center" vertical="center" wrapText="1"/>
    </xf>
    <xf numFmtId="176" fontId="2" fillId="0" borderId="7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16" fontId="3" fillId="0" borderId="7" xfId="0" applyNumberFormat="1" applyFont="1" applyFill="1" applyBorder="1" applyAlignment="1">
      <alignment horizontal="center" vertical="center" wrapText="1"/>
    </xf>
    <xf numFmtId="16" fontId="9" fillId="2" borderId="7" xfId="0" applyNumberFormat="1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left" vertical="center"/>
    </xf>
    <xf numFmtId="176" fontId="7" fillId="4" borderId="7" xfId="0" applyFont="1" applyFill="1" applyBorder="1" applyAlignment="1">
      <alignment horizontal="left" vertical="center"/>
    </xf>
    <xf numFmtId="176" fontId="3" fillId="0" borderId="0" xfId="615" applyNumberFormat="1" applyFont="1" applyFill="1" applyAlignment="1">
      <alignment vertical="center"/>
    </xf>
    <xf numFmtId="176" fontId="16" fillId="2" borderId="0" xfId="615" applyNumberFormat="1" applyFont="1" applyFill="1" applyAlignment="1">
      <alignment horizontal="left" vertical="center"/>
    </xf>
    <xf numFmtId="176" fontId="16" fillId="0" borderId="0" xfId="0" applyFont="1" applyAlignment="1">
      <alignment vertical="center"/>
    </xf>
    <xf numFmtId="176" fontId="17" fillId="0" borderId="1" xfId="0" applyFont="1" applyBorder="1"/>
    <xf numFmtId="176" fontId="16" fillId="2" borderId="0" xfId="0" applyFont="1" applyFill="1" applyAlignment="1">
      <alignment horizontal="center" vertical="center"/>
    </xf>
    <xf numFmtId="176" fontId="16" fillId="0" borderId="0" xfId="0" applyFont="1" applyAlignment="1">
      <alignment horizontal="left" vertical="center"/>
    </xf>
    <xf numFmtId="176" fontId="16" fillId="0" borderId="0" xfId="615" applyNumberFormat="1" applyFont="1" applyFill="1" applyAlignment="1">
      <alignment horizontal="left" vertical="center"/>
    </xf>
    <xf numFmtId="176" fontId="16" fillId="0" borderId="0" xfId="0" applyFont="1"/>
    <xf numFmtId="176" fontId="18" fillId="0" borderId="0" xfId="0" applyFont="1"/>
    <xf numFmtId="176" fontId="18" fillId="0" borderId="0" xfId="0" applyFont="1" applyAlignment="1">
      <alignment vertical="center"/>
    </xf>
    <xf numFmtId="176" fontId="16" fillId="0" borderId="0" xfId="0" applyNumberFormat="1" applyFont="1" applyAlignment="1">
      <alignment horizontal="left" vertical="center"/>
    </xf>
    <xf numFmtId="176" fontId="16" fillId="2" borderId="0" xfId="0" applyNumberFormat="1" applyFont="1" applyFill="1" applyAlignment="1">
      <alignment horizontal="left" vertical="center"/>
    </xf>
    <xf numFmtId="176" fontId="16" fillId="2" borderId="0" xfId="0" applyFont="1" applyFill="1" applyAlignment="1">
      <alignment horizontal="left" vertical="center"/>
    </xf>
    <xf numFmtId="176" fontId="16" fillId="0" borderId="1" xfId="0" applyFont="1" applyBorder="1" applyAlignment="1">
      <alignment horizontal="left"/>
    </xf>
    <xf numFmtId="176" fontId="16" fillId="0" borderId="1" xfId="0" applyFont="1" applyBorder="1"/>
    <xf numFmtId="176" fontId="16" fillId="0" borderId="0" xfId="0" applyFont="1" applyBorder="1" applyAlignment="1">
      <alignment horizontal="left"/>
    </xf>
    <xf numFmtId="176" fontId="16" fillId="0" borderId="0" xfId="0" applyNumberFormat="1" applyFont="1" applyFill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615" applyNumberFormat="1" applyFont="1" applyFill="1" applyBorder="1" applyAlignment="1">
      <alignment vertical="center"/>
    </xf>
    <xf numFmtId="176" fontId="16" fillId="2" borderId="0" xfId="0" applyFont="1" applyFill="1" applyAlignment="1">
      <alignment horizontal="center" vertical="center" wrapText="1"/>
    </xf>
    <xf numFmtId="247" fontId="17" fillId="4" borderId="8" xfId="616" applyNumberFormat="1" applyFont="1" applyFill="1" applyBorder="1" applyAlignment="1">
      <alignment horizontal="left" vertical="center"/>
    </xf>
    <xf numFmtId="247" fontId="17" fillId="4" borderId="9" xfId="616" applyNumberFormat="1" applyFont="1" applyFill="1" applyBorder="1" applyAlignment="1">
      <alignment horizontal="left" vertical="center"/>
    </xf>
    <xf numFmtId="176" fontId="16" fillId="2" borderId="0" xfId="615" applyNumberFormat="1" applyFont="1" applyFill="1" applyBorder="1" applyAlignment="1">
      <alignment horizontal="left" vertical="center"/>
    </xf>
    <xf numFmtId="247" fontId="17" fillId="4" borderId="1" xfId="616" applyNumberFormat="1" applyFont="1" applyFill="1" applyBorder="1" applyAlignment="1">
      <alignment horizontal="center" vertical="center"/>
    </xf>
    <xf numFmtId="247" fontId="17" fillId="4" borderId="1" xfId="616" applyNumberFormat="1" applyFont="1" applyFill="1" applyBorder="1" applyAlignment="1">
      <alignment horizontal="center" vertical="center" wrapText="1"/>
    </xf>
    <xf numFmtId="247" fontId="17" fillId="4" borderId="3" xfId="616" applyNumberFormat="1" applyFont="1" applyFill="1" applyBorder="1" applyAlignment="1">
      <alignment horizontal="center" vertical="center"/>
    </xf>
    <xf numFmtId="247" fontId="17" fillId="4" borderId="3" xfId="616" applyNumberFormat="1" applyFont="1" applyFill="1" applyBorder="1" applyAlignment="1">
      <alignment horizontal="center" vertical="center" wrapText="1"/>
    </xf>
    <xf numFmtId="247" fontId="17" fillId="4" borderId="3" xfId="616" applyNumberFormat="1" applyFont="1" applyFill="1" applyBorder="1" applyAlignment="1">
      <alignment horizontal="left" vertical="center" wrapText="1"/>
    </xf>
    <xf numFmtId="176" fontId="18" fillId="2" borderId="0" xfId="0" applyFont="1" applyFill="1" applyBorder="1" applyAlignment="1">
      <alignment horizontal="center" vertical="center" wrapText="1"/>
    </xf>
    <xf numFmtId="176" fontId="18" fillId="2" borderId="1" xfId="462" applyFont="1" applyFill="1" applyBorder="1" applyAlignment="1">
      <alignment horizontal="center" vertical="center"/>
    </xf>
    <xf numFmtId="176" fontId="18" fillId="2" borderId="1" xfId="0" applyFont="1" applyFill="1" applyBorder="1" applyAlignment="1">
      <alignment horizontal="center" vertical="center" wrapText="1"/>
    </xf>
    <xf numFmtId="176" fontId="18" fillId="2" borderId="1" xfId="0" applyFont="1" applyFill="1" applyBorder="1" applyAlignment="1">
      <alignment horizontal="center" vertical="center"/>
    </xf>
    <xf numFmtId="176" fontId="18" fillId="0" borderId="1" xfId="462" applyFont="1" applyBorder="1" applyAlignment="1">
      <alignment horizontal="center" vertical="center"/>
    </xf>
    <xf numFmtId="16" fontId="18" fillId="2" borderId="1" xfId="0" applyNumberFormat="1" applyFont="1" applyFill="1" applyBorder="1" applyAlignment="1">
      <alignment horizontal="center" vertical="center" wrapText="1"/>
    </xf>
    <xf numFmtId="16" fontId="19" fillId="2" borderId="1" xfId="0" applyNumberFormat="1" applyFont="1" applyFill="1" applyBorder="1" applyAlignment="1">
      <alignment horizontal="center" vertical="center" wrapText="1"/>
    </xf>
    <xf numFmtId="242" fontId="16" fillId="2" borderId="1" xfId="0" applyNumberFormat="1" applyFont="1" applyFill="1" applyBorder="1" applyAlignment="1">
      <alignment horizontal="center"/>
    </xf>
    <xf numFmtId="176" fontId="16" fillId="0" borderId="0" xfId="0" applyFont="1" applyBorder="1" applyAlignment="1">
      <alignment vertical="center"/>
    </xf>
    <xf numFmtId="242" fontId="16" fillId="0" borderId="1" xfId="0" applyNumberFormat="1" applyFont="1" applyBorder="1" applyAlignment="1">
      <alignment horizontal="center"/>
    </xf>
    <xf numFmtId="176" fontId="16" fillId="0" borderId="1" xfId="462" applyFont="1" applyBorder="1" applyAlignment="1">
      <alignment horizontal="center" vertical="center"/>
    </xf>
    <xf numFmtId="176" fontId="17" fillId="0" borderId="13" xfId="630" applyNumberFormat="1" applyFont="1" applyFill="1" applyBorder="1" applyAlignment="1">
      <alignment horizontal="left" vertical="center" wrapText="1"/>
    </xf>
    <xf numFmtId="176" fontId="17" fillId="0" borderId="5" xfId="630" applyNumberFormat="1" applyFont="1" applyFill="1" applyBorder="1" applyAlignment="1">
      <alignment horizontal="left" vertical="center" wrapText="1"/>
    </xf>
    <xf numFmtId="176" fontId="17" fillId="0" borderId="5" xfId="0" applyNumberFormat="1" applyFont="1" applyFill="1" applyBorder="1" applyAlignment="1">
      <alignment horizontal="left" vertical="center"/>
    </xf>
    <xf numFmtId="16" fontId="17" fillId="0" borderId="5" xfId="0" applyNumberFormat="1" applyFont="1" applyFill="1" applyBorder="1" applyAlignment="1">
      <alignment horizontal="left" vertical="center" wrapText="1"/>
    </xf>
    <xf numFmtId="176" fontId="16" fillId="0" borderId="0" xfId="0" applyFont="1" applyFill="1" applyAlignment="1">
      <alignment horizontal="center" vertical="center" wrapText="1"/>
    </xf>
    <xf numFmtId="242" fontId="17" fillId="4" borderId="1" xfId="616" applyNumberFormat="1" applyFont="1" applyFill="1" applyBorder="1" applyAlignment="1">
      <alignment horizontal="left" vertical="center"/>
    </xf>
    <xf numFmtId="176" fontId="17" fillId="0" borderId="0" xfId="0" applyFont="1" applyBorder="1"/>
    <xf numFmtId="242" fontId="17" fillId="4" borderId="1" xfId="616" applyNumberFormat="1" applyFont="1" applyFill="1" applyBorder="1" applyAlignment="1">
      <alignment horizontal="center" vertical="center"/>
    </xf>
    <xf numFmtId="242" fontId="17" fillId="4" borderId="1" xfId="616" applyNumberFormat="1" applyFont="1" applyFill="1" applyBorder="1" applyAlignment="1">
      <alignment horizontal="center" vertical="center" wrapText="1"/>
    </xf>
    <xf numFmtId="176" fontId="16" fillId="0" borderId="0" xfId="0" applyFont="1" applyFill="1" applyBorder="1" applyAlignment="1">
      <alignment horizontal="center" vertical="center" wrapText="1"/>
    </xf>
    <xf numFmtId="242" fontId="17" fillId="4" borderId="1" xfId="616" applyNumberFormat="1" applyFont="1" applyFill="1" applyBorder="1" applyAlignment="1">
      <alignment horizontal="left" vertical="center" wrapText="1"/>
    </xf>
    <xf numFmtId="176" fontId="20" fillId="0" borderId="0" xfId="0" applyFont="1" applyFill="1" applyBorder="1" applyAlignment="1">
      <alignment horizontal="center" vertical="center"/>
    </xf>
    <xf numFmtId="49" fontId="21" fillId="0" borderId="2" xfId="632" applyNumberFormat="1" applyFont="1" applyFill="1" applyBorder="1" applyAlignment="1">
      <alignment horizontal="center" vertical="center"/>
    </xf>
    <xf numFmtId="176" fontId="16" fillId="2" borderId="1" xfId="0" applyFont="1" applyFill="1" applyBorder="1" applyAlignment="1">
      <alignment horizontal="center" vertical="center"/>
    </xf>
    <xf numFmtId="176" fontId="22" fillId="0" borderId="1" xfId="0" applyFont="1" applyFill="1" applyBorder="1" applyAlignment="1">
      <alignment horizontal="center" vertical="center"/>
    </xf>
    <xf numFmtId="176" fontId="23" fillId="0" borderId="1" xfId="0" applyFont="1" applyFill="1" applyBorder="1" applyAlignment="1">
      <alignment horizontal="center" vertical="center" wrapText="1"/>
    </xf>
    <xf numFmtId="242" fontId="16" fillId="2" borderId="1" xfId="0" applyNumberFormat="1" applyFont="1" applyFill="1" applyBorder="1" applyAlignment="1">
      <alignment horizontal="center" vertical="center"/>
    </xf>
    <xf numFmtId="242" fontId="16" fillId="0" borderId="1" xfId="0" applyNumberFormat="1" applyFont="1" applyFill="1" applyBorder="1" applyAlignment="1">
      <alignment horizontal="center" vertical="center"/>
    </xf>
    <xf numFmtId="176" fontId="21" fillId="0" borderId="0" xfId="0" applyFont="1" applyFill="1" applyBorder="1" applyAlignment="1">
      <alignment horizontal="center" vertical="center"/>
    </xf>
    <xf numFmtId="176" fontId="21" fillId="0" borderId="2" xfId="0" applyFont="1" applyFill="1" applyBorder="1" applyAlignment="1">
      <alignment horizontal="center"/>
    </xf>
    <xf numFmtId="176" fontId="24" fillId="2" borderId="1" xfId="0" applyFont="1" applyFill="1" applyBorder="1" applyAlignment="1">
      <alignment horizontal="center" vertical="center"/>
    </xf>
    <xf numFmtId="242" fontId="25" fillId="0" borderId="1" xfId="0" applyNumberFormat="1" applyFont="1" applyFill="1" applyBorder="1" applyAlignment="1">
      <alignment horizontal="center" vertical="center"/>
    </xf>
    <xf numFmtId="176" fontId="16" fillId="2" borderId="0" xfId="0" applyFont="1" applyFill="1"/>
    <xf numFmtId="176" fontId="24" fillId="0" borderId="1" xfId="0" applyFont="1" applyFill="1" applyBorder="1" applyAlignment="1">
      <alignment horizontal="center" vertical="center"/>
    </xf>
    <xf numFmtId="176" fontId="16" fillId="0" borderId="0" xfId="0" applyFont="1" applyFill="1"/>
    <xf numFmtId="49" fontId="16" fillId="0" borderId="1" xfId="632" applyNumberFormat="1" applyFont="1" applyFill="1" applyBorder="1" applyAlignment="1">
      <alignment horizontal="center" vertical="center"/>
    </xf>
    <xf numFmtId="176" fontId="16" fillId="2" borderId="4" xfId="0" applyFont="1" applyFill="1" applyBorder="1" applyAlignment="1">
      <alignment horizontal="center" vertical="center" wrapText="1"/>
    </xf>
    <xf numFmtId="49" fontId="16" fillId="0" borderId="4" xfId="632" applyNumberFormat="1" applyFont="1" applyFill="1" applyBorder="1" applyAlignment="1">
      <alignment horizontal="center" vertical="center"/>
    </xf>
    <xf numFmtId="176" fontId="16" fillId="3" borderId="1" xfId="0" applyFont="1" applyFill="1" applyBorder="1" applyAlignment="1">
      <alignment horizontal="center" vertical="center" wrapText="1"/>
    </xf>
    <xf numFmtId="16" fontId="16" fillId="3" borderId="1" xfId="0" applyNumberFormat="1" applyFont="1" applyFill="1" applyBorder="1" applyAlignment="1">
      <alignment horizontal="center" vertical="center" wrapText="1"/>
    </xf>
    <xf numFmtId="176" fontId="16" fillId="0" borderId="0" xfId="0" applyFont="1" applyBorder="1" applyAlignment="1">
      <alignment horizontal="left" vertical="center"/>
    </xf>
    <xf numFmtId="176" fontId="17" fillId="4" borderId="1" xfId="615" applyNumberFormat="1" applyFont="1" applyFill="1" applyBorder="1" applyAlignment="1">
      <alignment horizontal="left" vertical="center"/>
    </xf>
    <xf numFmtId="176" fontId="17" fillId="4" borderId="1" xfId="620" applyNumberFormat="1" applyFont="1" applyFill="1" applyBorder="1" applyAlignment="1">
      <alignment horizontal="center" vertical="center"/>
    </xf>
    <xf numFmtId="176" fontId="17" fillId="4" borderId="1" xfId="615" applyNumberFormat="1" applyFont="1" applyFill="1" applyBorder="1" applyAlignment="1">
      <alignment horizontal="center" vertical="center" wrapText="1"/>
    </xf>
    <xf numFmtId="176" fontId="17" fillId="4" borderId="1" xfId="620" applyNumberFormat="1" applyFont="1" applyFill="1" applyBorder="1" applyAlignment="1">
      <alignment horizontal="center" vertical="center" wrapText="1"/>
    </xf>
    <xf numFmtId="176" fontId="17" fillId="4" borderId="6" xfId="620" applyNumberFormat="1" applyFont="1" applyFill="1" applyBorder="1" applyAlignment="1">
      <alignment horizontal="center" vertical="center"/>
    </xf>
    <xf numFmtId="16" fontId="18" fillId="0" borderId="1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left" vertical="center"/>
    </xf>
    <xf numFmtId="16" fontId="24" fillId="0" borderId="1" xfId="0" applyNumberFormat="1" applyFont="1" applyFill="1" applyBorder="1" applyAlignment="1">
      <alignment horizontal="center" vertical="center" wrapText="1"/>
    </xf>
    <xf numFmtId="16" fontId="18" fillId="0" borderId="10" xfId="0" applyNumberFormat="1" applyFont="1" applyFill="1" applyBorder="1" applyAlignment="1">
      <alignment horizontal="center" vertical="center" wrapText="1"/>
    </xf>
    <xf numFmtId="176" fontId="16" fillId="0" borderId="2" xfId="663" applyFont="1" applyFill="1" applyBorder="1" applyAlignment="1">
      <alignment horizontal="center"/>
    </xf>
    <xf numFmtId="176" fontId="16" fillId="0" borderId="0" xfId="615" applyNumberFormat="1" applyFont="1" applyFill="1" applyBorder="1" applyAlignment="1">
      <alignment horizontal="left" vertical="center"/>
    </xf>
    <xf numFmtId="176" fontId="16" fillId="0" borderId="14" xfId="663" applyFont="1" applyFill="1" applyBorder="1" applyAlignment="1">
      <alignment horizontal="center"/>
    </xf>
    <xf numFmtId="176" fontId="16" fillId="0" borderId="12" xfId="0" applyNumberFormat="1" applyFont="1" applyFill="1" applyBorder="1" applyAlignment="1">
      <alignment horizontal="center" vertical="center"/>
    </xf>
    <xf numFmtId="176" fontId="16" fillId="2" borderId="9" xfId="0" applyNumberFormat="1" applyFont="1" applyFill="1" applyBorder="1" applyAlignment="1">
      <alignment horizontal="left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16" fontId="16" fillId="0" borderId="9" xfId="0" applyNumberFormat="1" applyFont="1" applyFill="1" applyBorder="1" applyAlignment="1">
      <alignment horizontal="center" vertical="center" wrapText="1"/>
    </xf>
    <xf numFmtId="16" fontId="16" fillId="0" borderId="0" xfId="0" applyNumberFormat="1" applyFont="1" applyFill="1" applyBorder="1" applyAlignment="1">
      <alignment horizontal="center" vertical="center" wrapText="1"/>
    </xf>
    <xf numFmtId="176" fontId="26" fillId="4" borderId="6" xfId="676" applyFont="1" applyFill="1" applyBorder="1" applyAlignment="1">
      <alignment horizontal="left" vertical="center"/>
    </xf>
    <xf numFmtId="176" fontId="26" fillId="4" borderId="7" xfId="676" applyFont="1" applyFill="1" applyBorder="1" applyAlignment="1">
      <alignment horizontal="left" vertical="center"/>
    </xf>
    <xf numFmtId="176" fontId="26" fillId="4" borderId="2" xfId="676" applyFont="1" applyFill="1" applyBorder="1" applyAlignment="1">
      <alignment horizontal="left" vertical="center"/>
    </xf>
    <xf numFmtId="176" fontId="26" fillId="4" borderId="1" xfId="0" applyFont="1" applyFill="1" applyBorder="1" applyAlignment="1">
      <alignment horizontal="center" vertical="center"/>
    </xf>
    <xf numFmtId="176" fontId="26" fillId="4" borderId="1" xfId="0" applyFont="1" applyFill="1" applyBorder="1" applyAlignment="1">
      <alignment horizontal="center" vertical="center" wrapText="1"/>
    </xf>
    <xf numFmtId="176" fontId="17" fillId="4" borderId="1" xfId="0" applyFont="1" applyFill="1" applyBorder="1" applyAlignment="1">
      <alignment horizontal="center" vertical="center"/>
    </xf>
    <xf numFmtId="241" fontId="17" fillId="4" borderId="1" xfId="615" applyNumberFormat="1" applyFont="1" applyFill="1" applyBorder="1" applyAlignment="1">
      <alignment horizontal="center" vertical="center"/>
    </xf>
    <xf numFmtId="176" fontId="24" fillId="2" borderId="1" xfId="0" applyFont="1" applyFill="1" applyBorder="1" applyAlignment="1">
      <alignment horizontal="center" vertical="center" wrapText="1"/>
    </xf>
    <xf numFmtId="176" fontId="16" fillId="2" borderId="1" xfId="0" applyFont="1" applyFill="1" applyBorder="1" applyAlignment="1">
      <alignment horizontal="center" vertical="center" wrapText="1"/>
    </xf>
    <xf numFmtId="16" fontId="27" fillId="0" borderId="1" xfId="0" applyNumberFormat="1" applyFont="1" applyBorder="1" applyAlignment="1">
      <alignment horizontal="center" vertical="center" wrapText="1"/>
    </xf>
    <xf numFmtId="16" fontId="18" fillId="2" borderId="1" xfId="0" applyNumberFormat="1" applyFont="1" applyFill="1" applyBorder="1" applyAlignment="1">
      <alignment horizontal="center" vertical="center"/>
    </xf>
    <xf numFmtId="243" fontId="16" fillId="2" borderId="4" xfId="636" applyNumberFormat="1" applyFont="1" applyFill="1" applyBorder="1" applyAlignment="1">
      <alignment horizontal="center" vertical="center"/>
    </xf>
    <xf numFmtId="176" fontId="18" fillId="3" borderId="1" xfId="0" applyFont="1" applyFill="1" applyBorder="1" applyAlignment="1">
      <alignment horizontal="center" vertical="center" wrapText="1"/>
    </xf>
    <xf numFmtId="176" fontId="16" fillId="2" borderId="0" xfId="0" applyFont="1" applyFill="1" applyBorder="1" applyAlignment="1">
      <alignment horizontal="center" vertical="center" wrapText="1"/>
    </xf>
    <xf numFmtId="176" fontId="16" fillId="2" borderId="0" xfId="0" applyFont="1" applyFill="1" applyBorder="1" applyAlignment="1">
      <alignment horizontal="center" vertical="center"/>
    </xf>
    <xf numFmtId="16" fontId="18" fillId="2" borderId="0" xfId="0" applyNumberFormat="1" applyFont="1" applyFill="1" applyBorder="1" applyAlignment="1">
      <alignment horizontal="center" vertical="center" wrapText="1"/>
    </xf>
    <xf numFmtId="16" fontId="18" fillId="3" borderId="0" xfId="0" applyNumberFormat="1" applyFont="1" applyFill="1" applyBorder="1" applyAlignment="1">
      <alignment horizontal="center" vertical="center" wrapText="1"/>
    </xf>
    <xf numFmtId="16" fontId="18" fillId="2" borderId="0" xfId="0" applyNumberFormat="1" applyFont="1" applyFill="1" applyBorder="1" applyAlignment="1">
      <alignment horizontal="center" vertical="center"/>
    </xf>
    <xf numFmtId="176" fontId="18" fillId="0" borderId="0" xfId="0" applyFont="1" applyBorder="1" applyAlignment="1">
      <alignment vertical="center"/>
    </xf>
    <xf numFmtId="243" fontId="16" fillId="2" borderId="1" xfId="636" applyNumberFormat="1" applyFont="1" applyFill="1" applyBorder="1" applyAlignment="1">
      <alignment horizontal="center" vertical="center"/>
    </xf>
    <xf numFmtId="16" fontId="18" fillId="3" borderId="1" xfId="0" applyNumberFormat="1" applyFont="1" applyFill="1" applyBorder="1" applyAlignment="1">
      <alignment horizontal="center" vertical="center" wrapText="1"/>
    </xf>
    <xf numFmtId="243" fontId="24" fillId="2" borderId="4" xfId="636" applyNumberFormat="1" applyFont="1" applyFill="1" applyBorder="1" applyAlignment="1">
      <alignment horizontal="center" vertical="center"/>
    </xf>
    <xf numFmtId="16" fontId="16" fillId="2" borderId="1" xfId="0" applyNumberFormat="1" applyFont="1" applyFill="1" applyBorder="1" applyAlignment="1">
      <alignment horizontal="center" vertical="center" wrapText="1"/>
    </xf>
    <xf numFmtId="176" fontId="18" fillId="2" borderId="0" xfId="0" applyFont="1" applyFill="1" applyBorder="1" applyAlignment="1">
      <alignment vertical="center"/>
    </xf>
    <xf numFmtId="176" fontId="18" fillId="0" borderId="0" xfId="0" applyFont="1" applyFill="1" applyBorder="1" applyAlignment="1">
      <alignment vertical="center"/>
    </xf>
    <xf numFmtId="16" fontId="16" fillId="2" borderId="2" xfId="0" applyNumberFormat="1" applyFont="1" applyFill="1" applyBorder="1" applyAlignment="1">
      <alignment horizontal="center" vertical="center" wrapText="1"/>
    </xf>
    <xf numFmtId="243" fontId="18" fillId="2" borderId="4" xfId="636" applyNumberFormat="1" applyFont="1" applyFill="1" applyBorder="1" applyAlignment="1">
      <alignment horizontal="center" vertical="center"/>
    </xf>
    <xf numFmtId="176" fontId="17" fillId="0" borderId="0" xfId="0" applyFont="1" applyFill="1" applyBorder="1" applyAlignment="1">
      <alignment horizontal="left" vertical="center"/>
    </xf>
    <xf numFmtId="176" fontId="17" fillId="0" borderId="0" xfId="0" applyFont="1" applyFill="1" applyAlignment="1">
      <alignment horizontal="center"/>
    </xf>
    <xf numFmtId="176" fontId="17" fillId="0" borderId="0" xfId="0" applyFont="1" applyFill="1" applyAlignment="1"/>
    <xf numFmtId="176" fontId="17" fillId="0" borderId="0" xfId="0" applyFont="1" applyFill="1" applyBorder="1" applyAlignment="1">
      <alignment horizontal="center" vertical="center"/>
    </xf>
    <xf numFmtId="176" fontId="16" fillId="0" borderId="0" xfId="0" applyFont="1" applyFill="1" applyAlignment="1">
      <alignment vertical="center"/>
    </xf>
    <xf numFmtId="176" fontId="26" fillId="4" borderId="1" xfId="0" applyFont="1" applyFill="1" applyBorder="1" applyAlignment="1">
      <alignment horizontal="left" vertical="center"/>
    </xf>
    <xf numFmtId="176" fontId="18" fillId="0" borderId="0" xfId="0" applyFont="1" applyFill="1" applyBorder="1" applyAlignment="1"/>
    <xf numFmtId="241" fontId="26" fillId="4" borderId="1" xfId="615" applyNumberFormat="1" applyFont="1" applyFill="1" applyBorder="1" applyAlignment="1">
      <alignment horizontal="center" vertical="center"/>
    </xf>
    <xf numFmtId="241" fontId="26" fillId="4" borderId="1" xfId="0" applyNumberFormat="1" applyFont="1" applyFill="1" applyBorder="1" applyAlignment="1">
      <alignment horizontal="center" vertical="center"/>
    </xf>
    <xf numFmtId="176" fontId="26" fillId="4" borderId="1" xfId="659" applyFont="1" applyFill="1" applyBorder="1" applyAlignment="1">
      <alignment horizontal="center" vertical="center" wrapText="1"/>
    </xf>
    <xf numFmtId="241" fontId="28" fillId="4" borderId="1" xfId="0" applyNumberFormat="1" applyFont="1" applyFill="1" applyBorder="1" applyAlignment="1">
      <alignment horizontal="center" vertical="center"/>
    </xf>
    <xf numFmtId="243" fontId="24" fillId="2" borderId="1" xfId="636" applyNumberFormat="1" applyFont="1" applyFill="1" applyBorder="1" applyAlignment="1">
      <alignment horizontal="center" vertical="center"/>
    </xf>
    <xf numFmtId="176" fontId="18" fillId="2" borderId="1" xfId="0" applyFont="1" applyFill="1" applyBorder="1" applyAlignment="1" applyProtection="1">
      <alignment horizontal="center"/>
    </xf>
    <xf numFmtId="243" fontId="18" fillId="2" borderId="1" xfId="636" applyNumberFormat="1" applyFont="1" applyFill="1" applyBorder="1" applyAlignment="1">
      <alignment horizontal="center" vertical="center"/>
    </xf>
    <xf numFmtId="176" fontId="18" fillId="0" borderId="0" xfId="0" applyFont="1" applyFill="1" applyAlignment="1"/>
    <xf numFmtId="176" fontId="16" fillId="2" borderId="1" xfId="0" applyFont="1" applyFill="1" applyBorder="1" applyAlignment="1" applyProtection="1">
      <alignment horizontal="center"/>
    </xf>
    <xf numFmtId="176" fontId="18" fillId="0" borderId="0" xfId="0" applyFont="1" applyFill="1" applyAlignment="1">
      <alignment horizontal="center"/>
    </xf>
    <xf numFmtId="176" fontId="26" fillId="4" borderId="12" xfId="0" applyFont="1" applyFill="1" applyBorder="1" applyAlignment="1">
      <alignment vertical="center"/>
    </xf>
    <xf numFmtId="176" fontId="26" fillId="4" borderId="0" xfId="0" applyFont="1" applyFill="1" applyBorder="1" applyAlignment="1">
      <alignment vertical="center"/>
    </xf>
    <xf numFmtId="176" fontId="16" fillId="0" borderId="1" xfId="0" applyFont="1" applyFill="1" applyBorder="1" applyAlignment="1">
      <alignment horizontal="center" vertical="center"/>
    </xf>
    <xf numFmtId="176" fontId="18" fillId="0" borderId="1" xfId="0" applyFont="1" applyFill="1" applyBorder="1" applyAlignment="1">
      <alignment horizontal="center" vertical="center"/>
    </xf>
    <xf numFmtId="16" fontId="16" fillId="0" borderId="1" xfId="0" applyNumberFormat="1" applyFont="1" applyFill="1" applyBorder="1" applyAlignment="1">
      <alignment horizontal="center" vertical="center" wrapText="1"/>
    </xf>
    <xf numFmtId="16" fontId="26" fillId="0" borderId="0" xfId="628" applyNumberFormat="1" applyFont="1" applyFill="1" applyBorder="1" applyAlignment="1">
      <alignment horizontal="center" vertical="center" wrapText="1"/>
    </xf>
    <xf numFmtId="176" fontId="16" fillId="0" borderId="0" xfId="0" applyFont="1" applyBorder="1" applyAlignment="1">
      <alignment horizontal="center" vertical="center"/>
    </xf>
    <xf numFmtId="176" fontId="26" fillId="4" borderId="12" xfId="0" applyFont="1" applyFill="1" applyBorder="1" applyAlignment="1">
      <alignment vertical="top"/>
    </xf>
    <xf numFmtId="176" fontId="26" fillId="4" borderId="0" xfId="0" applyFont="1" applyFill="1" applyBorder="1" applyAlignment="1">
      <alignment vertical="top"/>
    </xf>
    <xf numFmtId="176" fontId="18" fillId="0" borderId="0" xfId="0" applyFont="1" applyFill="1" applyAlignment="1">
      <alignment vertical="center"/>
    </xf>
    <xf numFmtId="176" fontId="24" fillId="0" borderId="0" xfId="0" applyFont="1" applyFill="1" applyAlignment="1"/>
    <xf numFmtId="176" fontId="18" fillId="0" borderId="0" xfId="0" applyFont="1" applyBorder="1" applyAlignment="1">
      <alignment horizontal="center" vertical="center"/>
    </xf>
    <xf numFmtId="176" fontId="18" fillId="0" borderId="6" xfId="0" applyFont="1" applyBorder="1" applyAlignment="1">
      <alignment vertical="center"/>
    </xf>
    <xf numFmtId="176" fontId="26" fillId="4" borderId="6" xfId="0" applyFont="1" applyFill="1" applyBorder="1" applyAlignment="1">
      <alignment horizontal="left" vertical="center"/>
    </xf>
    <xf numFmtId="176" fontId="26" fillId="4" borderId="7" xfId="0" applyFont="1" applyFill="1" applyBorder="1" applyAlignment="1">
      <alignment horizontal="left" vertical="center"/>
    </xf>
    <xf numFmtId="176" fontId="26" fillId="4" borderId="2" xfId="0" applyFont="1" applyFill="1" applyBorder="1" applyAlignment="1">
      <alignment horizontal="left" vertical="center"/>
    </xf>
    <xf numFmtId="176" fontId="16" fillId="2" borderId="0" xfId="619" applyNumberFormat="1" applyFont="1" applyFill="1" applyBorder="1" applyAlignment="1">
      <alignment horizontal="left" vertical="center"/>
    </xf>
    <xf numFmtId="176" fontId="29" fillId="4" borderId="1" xfId="0" applyFont="1" applyFill="1" applyBorder="1" applyAlignment="1">
      <alignment horizontal="left" vertical="center"/>
    </xf>
    <xf numFmtId="176" fontId="29" fillId="4" borderId="1" xfId="0" applyFont="1" applyFill="1" applyBorder="1" applyAlignment="1">
      <alignment horizontal="center" vertical="center"/>
    </xf>
    <xf numFmtId="176" fontId="29" fillId="4" borderId="1" xfId="0" applyFont="1" applyFill="1" applyBorder="1" applyAlignment="1">
      <alignment horizontal="center" vertical="center" wrapText="1"/>
    </xf>
    <xf numFmtId="176" fontId="16" fillId="2" borderId="4" xfId="0" applyFont="1" applyFill="1" applyBorder="1" applyAlignment="1">
      <alignment horizontal="center" vertical="center"/>
    </xf>
    <xf numFmtId="176" fontId="18" fillId="2" borderId="4" xfId="0" applyFont="1" applyFill="1" applyBorder="1" applyAlignment="1">
      <alignment horizontal="center" vertical="center"/>
    </xf>
    <xf numFmtId="176" fontId="16" fillId="0" borderId="12" xfId="0" applyFont="1" applyFill="1" applyBorder="1" applyAlignment="1">
      <alignment horizontal="center" vertical="center"/>
    </xf>
    <xf numFmtId="176" fontId="16" fillId="0" borderId="0" xfId="0" applyFont="1" applyFill="1" applyBorder="1" applyAlignment="1">
      <alignment horizontal="left" vertical="center"/>
    </xf>
    <xf numFmtId="176" fontId="16" fillId="0" borderId="0" xfId="0" applyFont="1" applyFill="1" applyBorder="1" applyAlignment="1">
      <alignment horizontal="center" vertical="center"/>
    </xf>
    <xf numFmtId="16" fontId="16" fillId="0" borderId="0" xfId="0" applyNumberFormat="1" applyFont="1" applyFill="1" applyBorder="1" applyAlignment="1">
      <alignment horizontal="center" vertical="center"/>
    </xf>
    <xf numFmtId="16" fontId="16" fillId="0" borderId="5" xfId="0" applyNumberFormat="1" applyFont="1" applyFill="1" applyBorder="1" applyAlignment="1">
      <alignment horizontal="center" vertical="center"/>
    </xf>
    <xf numFmtId="16" fontId="16" fillId="0" borderId="15" xfId="0" applyNumberFormat="1" applyFont="1" applyFill="1" applyBorder="1" applyAlignment="1">
      <alignment horizontal="center" vertical="center"/>
    </xf>
    <xf numFmtId="176" fontId="16" fillId="0" borderId="0" xfId="0" applyFont="1" applyBorder="1"/>
    <xf numFmtId="176" fontId="17" fillId="4" borderId="6" xfId="0" applyFont="1" applyFill="1" applyBorder="1" applyAlignment="1">
      <alignment horizontal="left" vertical="center"/>
    </xf>
    <xf numFmtId="176" fontId="17" fillId="4" borderId="7" xfId="0" applyFont="1" applyFill="1" applyBorder="1" applyAlignment="1">
      <alignment horizontal="left" vertical="center"/>
    </xf>
    <xf numFmtId="176" fontId="17" fillId="4" borderId="2" xfId="0" applyFont="1" applyFill="1" applyBorder="1" applyAlignment="1">
      <alignment horizontal="left" vertical="center"/>
    </xf>
    <xf numFmtId="176" fontId="16" fillId="0" borderId="0" xfId="0" applyNumberFormat="1" applyFont="1" applyBorder="1" applyAlignment="1">
      <alignment horizontal="left" vertical="center"/>
    </xf>
    <xf numFmtId="176" fontId="17" fillId="4" borderId="1" xfId="0" applyNumberFormat="1" applyFont="1" applyFill="1" applyBorder="1" applyAlignment="1">
      <alignment horizontal="center" vertical="center" wrapText="1"/>
    </xf>
    <xf numFmtId="176" fontId="17" fillId="4" borderId="1" xfId="0" applyFont="1" applyFill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left" vertical="center"/>
    </xf>
    <xf numFmtId="176" fontId="17" fillId="4" borderId="3" xfId="0" applyFont="1" applyFill="1" applyBorder="1" applyAlignment="1">
      <alignment horizontal="center" vertical="center"/>
    </xf>
    <xf numFmtId="176" fontId="17" fillId="4" borderId="3" xfId="615" applyNumberFormat="1" applyFont="1" applyFill="1" applyBorder="1" applyAlignment="1">
      <alignment horizontal="center" vertical="center" wrapText="1"/>
    </xf>
    <xf numFmtId="176" fontId="17" fillId="4" borderId="3" xfId="0" applyFont="1" applyFill="1" applyBorder="1" applyAlignment="1">
      <alignment horizontal="center" vertical="center" wrapText="1"/>
    </xf>
    <xf numFmtId="176" fontId="18" fillId="2" borderId="1" xfId="637" applyFont="1" applyFill="1" applyBorder="1" applyAlignment="1">
      <alignment horizontal="center" vertical="center"/>
    </xf>
    <xf numFmtId="176" fontId="24" fillId="2" borderId="0" xfId="0" applyFont="1" applyFill="1"/>
    <xf numFmtId="176" fontId="16" fillId="2" borderId="0" xfId="0" applyNumberFormat="1" applyFont="1" applyFill="1" applyBorder="1" applyAlignment="1">
      <alignment horizontal="left" vertical="center"/>
    </xf>
    <xf numFmtId="176" fontId="18" fillId="0" borderId="1" xfId="637" applyFont="1" applyFill="1" applyBorder="1" applyAlignment="1">
      <alignment horizontal="center" vertical="center"/>
    </xf>
    <xf numFmtId="176" fontId="16" fillId="0" borderId="1" xfId="637" applyFont="1" applyFill="1" applyBorder="1" applyAlignment="1">
      <alignment horizontal="center" vertical="center"/>
    </xf>
    <xf numFmtId="176" fontId="18" fillId="0" borderId="0" xfId="0" applyFont="1" applyFill="1"/>
    <xf numFmtId="176" fontId="16" fillId="2" borderId="1" xfId="0" applyNumberFormat="1" applyFont="1" applyFill="1" applyBorder="1" applyAlignment="1">
      <alignment horizontal="center" vertical="center"/>
    </xf>
    <xf numFmtId="176" fontId="24" fillId="0" borderId="1" xfId="637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left" vertical="center"/>
    </xf>
    <xf numFmtId="176" fontId="16" fillId="0" borderId="16" xfId="0" applyFont="1" applyBorder="1" applyAlignment="1">
      <alignment horizontal="center" vertical="center"/>
    </xf>
    <xf numFmtId="16" fontId="17" fillId="0" borderId="0" xfId="0" applyNumberFormat="1" applyFont="1" applyFill="1" applyBorder="1" applyAlignment="1">
      <alignment horizontal="center" vertical="center" wrapText="1"/>
    </xf>
    <xf numFmtId="176" fontId="17" fillId="4" borderId="1" xfId="0" applyFont="1" applyFill="1" applyBorder="1" applyAlignment="1">
      <alignment horizontal="left" vertical="center"/>
    </xf>
    <xf numFmtId="176" fontId="16" fillId="2" borderId="0" xfId="0" applyFont="1" applyFill="1" applyBorder="1" applyAlignment="1">
      <alignment horizontal="left" vertical="center"/>
    </xf>
    <xf numFmtId="16" fontId="18" fillId="0" borderId="1" xfId="0" applyNumberFormat="1" applyFont="1" applyFill="1" applyBorder="1" applyAlignment="1">
      <alignment horizontal="center" vertical="center"/>
    </xf>
    <xf numFmtId="16" fontId="30" fillId="5" borderId="1" xfId="0" applyNumberFormat="1" applyFont="1" applyFill="1" applyBorder="1" applyAlignment="1">
      <alignment horizontal="center" vertical="center"/>
    </xf>
    <xf numFmtId="16" fontId="19" fillId="2" borderId="1" xfId="0" applyNumberFormat="1" applyFont="1" applyFill="1" applyBorder="1" applyAlignment="1">
      <alignment horizontal="center" vertical="center"/>
    </xf>
    <xf numFmtId="16" fontId="30" fillId="2" borderId="1" xfId="0" applyNumberFormat="1" applyFont="1" applyFill="1" applyBorder="1" applyAlignment="1">
      <alignment horizontal="center" vertical="center"/>
    </xf>
    <xf numFmtId="16" fontId="16" fillId="0" borderId="17" xfId="0" applyNumberFormat="1" applyFont="1" applyFill="1" applyBorder="1" applyAlignment="1">
      <alignment horizontal="center" vertical="center"/>
    </xf>
    <xf numFmtId="176" fontId="17" fillId="4" borderId="1" xfId="0" applyFont="1" applyFill="1" applyBorder="1" applyAlignment="1">
      <alignment horizontal="left"/>
    </xf>
    <xf numFmtId="176" fontId="17" fillId="4" borderId="1" xfId="0" applyFont="1" applyFill="1" applyBorder="1" applyAlignment="1">
      <alignment horizontal="center"/>
    </xf>
    <xf numFmtId="176" fontId="17" fillId="4" borderId="3" xfId="0" applyFont="1" applyFill="1" applyBorder="1" applyAlignment="1">
      <alignment horizontal="center"/>
    </xf>
    <xf numFmtId="176" fontId="18" fillId="0" borderId="1" xfId="0" applyFont="1" applyFill="1" applyBorder="1" applyAlignment="1">
      <alignment horizontal="center" vertical="center" wrapText="1"/>
    </xf>
    <xf numFmtId="243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Font="1" applyFill="1" applyBorder="1" applyAlignment="1">
      <alignment horizontal="center" vertical="center" wrapText="1"/>
    </xf>
    <xf numFmtId="176" fontId="24" fillId="0" borderId="1" xfId="0" applyFont="1" applyFill="1" applyBorder="1" applyAlignment="1">
      <alignment horizontal="center" vertical="center" wrapText="1"/>
    </xf>
    <xf numFmtId="242" fontId="18" fillId="2" borderId="0" xfId="0" applyNumberFormat="1" applyFont="1" applyFill="1" applyBorder="1" applyAlignment="1">
      <alignment horizontal="center" vertical="center"/>
    </xf>
    <xf numFmtId="176" fontId="24" fillId="0" borderId="0" xfId="0" applyFont="1" applyFill="1" applyBorder="1" applyAlignment="1">
      <alignment horizontal="center" vertical="center"/>
    </xf>
    <xf numFmtId="243" fontId="16" fillId="0" borderId="0" xfId="0" applyNumberFormat="1" applyFont="1" applyFill="1" applyBorder="1" applyAlignment="1">
      <alignment horizontal="center" vertical="center" wrapText="1"/>
    </xf>
    <xf numFmtId="242" fontId="16" fillId="2" borderId="0" xfId="0" applyNumberFormat="1" applyFont="1" applyFill="1" applyBorder="1" applyAlignment="1">
      <alignment horizontal="center" vertical="center"/>
    </xf>
    <xf numFmtId="242" fontId="16" fillId="0" borderId="0" xfId="0" applyNumberFormat="1" applyFont="1" applyFill="1" applyBorder="1" applyAlignment="1">
      <alignment horizontal="center" vertical="center"/>
    </xf>
    <xf numFmtId="176" fontId="29" fillId="4" borderId="1" xfId="0" applyFont="1" applyFill="1" applyBorder="1" applyAlignment="1">
      <alignment horizontal="left" vertical="center" wrapText="1"/>
    </xf>
    <xf numFmtId="176" fontId="24" fillId="5" borderId="1" xfId="0" applyFont="1" applyFill="1" applyBorder="1" applyAlignment="1">
      <alignment horizontal="center" vertical="center" wrapText="1"/>
    </xf>
    <xf numFmtId="241" fontId="26" fillId="4" borderId="6" xfId="618" applyNumberFormat="1" applyFont="1" applyFill="1" applyBorder="1" applyAlignment="1">
      <alignment vertical="center"/>
    </xf>
    <xf numFmtId="241" fontId="26" fillId="4" borderId="7" xfId="618" applyNumberFormat="1" applyFont="1" applyFill="1" applyBorder="1" applyAlignment="1">
      <alignment vertical="center"/>
    </xf>
    <xf numFmtId="241" fontId="26" fillId="4" borderId="2" xfId="618" applyNumberFormat="1" applyFont="1" applyFill="1" applyBorder="1" applyAlignment="1">
      <alignment vertical="center"/>
    </xf>
    <xf numFmtId="241" fontId="17" fillId="4" borderId="1" xfId="618" applyNumberFormat="1" applyFont="1" applyFill="1" applyBorder="1" applyAlignment="1">
      <alignment horizontal="center" vertical="center"/>
    </xf>
    <xf numFmtId="241" fontId="26" fillId="4" borderId="1" xfId="618" applyNumberFormat="1" applyFont="1" applyFill="1" applyBorder="1" applyAlignment="1">
      <alignment horizontal="center" vertical="center" wrapText="1"/>
    </xf>
    <xf numFmtId="241" fontId="17" fillId="4" borderId="1" xfId="618" applyNumberFormat="1" applyFont="1" applyFill="1" applyBorder="1" applyAlignment="1">
      <alignment horizontal="center" vertical="center" wrapText="1"/>
    </xf>
    <xf numFmtId="176" fontId="18" fillId="0" borderId="4" xfId="0" applyFont="1" applyFill="1" applyBorder="1" applyAlignment="1">
      <alignment horizontal="center" vertical="center"/>
    </xf>
    <xf numFmtId="16" fontId="18" fillId="0" borderId="1" xfId="647" applyNumberFormat="1" applyFont="1" applyFill="1" applyBorder="1" applyAlignment="1">
      <alignment horizontal="center" vertical="center" wrapText="1"/>
    </xf>
    <xf numFmtId="176" fontId="18" fillId="0" borderId="1" xfId="0" applyFont="1" applyBorder="1" applyAlignment="1">
      <alignment horizontal="center" vertical="center"/>
    </xf>
    <xf numFmtId="176" fontId="18" fillId="0" borderId="1" xfId="630" applyNumberFormat="1" applyFont="1" applyFill="1" applyBorder="1" applyAlignment="1">
      <alignment horizontal="center" vertical="center" wrapText="1"/>
    </xf>
    <xf numFmtId="176" fontId="18" fillId="0" borderId="4" xfId="0" applyFont="1" applyBorder="1" applyAlignment="1">
      <alignment horizontal="center" vertical="center"/>
    </xf>
    <xf numFmtId="176" fontId="16" fillId="0" borderId="0" xfId="0" applyFont="1" applyAlignment="1">
      <alignment horizontal="left"/>
    </xf>
    <xf numFmtId="176" fontId="29" fillId="4" borderId="6" xfId="0" applyFont="1" applyFill="1" applyBorder="1" applyAlignment="1">
      <alignment horizontal="left" vertical="center"/>
    </xf>
    <xf numFmtId="176" fontId="29" fillId="4" borderId="7" xfId="0" applyFont="1" applyFill="1" applyBorder="1" applyAlignment="1">
      <alignment horizontal="left" vertical="center"/>
    </xf>
    <xf numFmtId="176" fontId="29" fillId="4" borderId="2" xfId="0" applyFont="1" applyFill="1" applyBorder="1" applyAlignment="1">
      <alignment horizontal="left" vertical="center"/>
    </xf>
    <xf numFmtId="176" fontId="29" fillId="4" borderId="2" xfId="0" applyFont="1" applyFill="1" applyBorder="1" applyAlignment="1">
      <alignment horizontal="center" vertical="center" wrapText="1"/>
    </xf>
    <xf numFmtId="176" fontId="18" fillId="2" borderId="1" xfId="0" applyFont="1" applyFill="1" applyBorder="1" applyAlignment="1">
      <alignment horizontal="center"/>
    </xf>
    <xf numFmtId="176" fontId="18" fillId="2" borderId="1" xfId="0" applyFont="1" applyFill="1" applyBorder="1"/>
    <xf numFmtId="248" fontId="18" fillId="2" borderId="1" xfId="0" applyNumberFormat="1" applyFont="1" applyFill="1" applyBorder="1" applyAlignment="1">
      <alignment horizontal="center" vertical="center"/>
    </xf>
    <xf numFmtId="176" fontId="16" fillId="2" borderId="1" xfId="0" applyFont="1" applyFill="1" applyBorder="1" applyAlignment="1">
      <alignment horizontal="center"/>
    </xf>
    <xf numFmtId="16" fontId="18" fillId="2" borderId="1" xfId="647" applyNumberFormat="1" applyFont="1" applyFill="1" applyBorder="1" applyAlignment="1">
      <alignment horizontal="center" wrapText="1"/>
    </xf>
    <xf numFmtId="249" fontId="18" fillId="2" borderId="1" xfId="0" applyNumberFormat="1" applyFont="1" applyFill="1" applyBorder="1" applyAlignment="1">
      <alignment horizontal="center" vertical="center"/>
    </xf>
    <xf numFmtId="241" fontId="26" fillId="4" borderId="6" xfId="615" applyNumberFormat="1" applyFont="1" applyFill="1" applyBorder="1" applyAlignment="1">
      <alignment horizontal="left" vertical="center"/>
    </xf>
    <xf numFmtId="241" fontId="26" fillId="4" borderId="7" xfId="615" applyNumberFormat="1" applyFont="1" applyFill="1" applyBorder="1" applyAlignment="1">
      <alignment horizontal="left" vertical="center"/>
    </xf>
    <xf numFmtId="241" fontId="17" fillId="4" borderId="1" xfId="615" applyNumberFormat="1" applyFont="1" applyFill="1" applyBorder="1" applyAlignment="1">
      <alignment horizontal="center" vertical="center" wrapText="1"/>
    </xf>
    <xf numFmtId="241" fontId="26" fillId="4" borderId="3" xfId="615" applyNumberFormat="1" applyFont="1" applyFill="1" applyBorder="1" applyAlignment="1">
      <alignment horizontal="center" vertical="center"/>
    </xf>
    <xf numFmtId="241" fontId="26" fillId="4" borderId="3" xfId="615" applyNumberFormat="1" applyFont="1" applyFill="1" applyBorder="1" applyAlignment="1">
      <alignment horizontal="center" vertical="center" wrapText="1"/>
    </xf>
    <xf numFmtId="241" fontId="17" fillId="4" borderId="1" xfId="615" applyNumberFormat="1" applyFont="1" applyFill="1" applyBorder="1" applyAlignment="1">
      <alignment horizontal="left" vertical="center" wrapText="1"/>
    </xf>
    <xf numFmtId="176" fontId="26" fillId="4" borderId="1" xfId="673" applyFont="1" applyFill="1" applyBorder="1" applyAlignment="1">
      <alignment vertical="center"/>
    </xf>
    <xf numFmtId="176" fontId="27" fillId="2" borderId="1" xfId="0" applyFont="1" applyFill="1" applyBorder="1" applyAlignment="1">
      <alignment horizontal="center" vertical="center" wrapText="1"/>
    </xf>
    <xf numFmtId="16" fontId="27" fillId="2" borderId="1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left" vertical="center"/>
    </xf>
    <xf numFmtId="176" fontId="16" fillId="2" borderId="6" xfId="0" applyFont="1" applyFill="1" applyBorder="1" applyAlignment="1">
      <alignment horizontal="center" vertical="center" wrapText="1"/>
    </xf>
    <xf numFmtId="176" fontId="16" fillId="2" borderId="7" xfId="0" applyFont="1" applyFill="1" applyBorder="1" applyAlignment="1">
      <alignment horizontal="center" vertical="center" wrapText="1"/>
    </xf>
    <xf numFmtId="176" fontId="27" fillId="2" borderId="7" xfId="0" applyFont="1" applyFill="1" applyBorder="1" applyAlignment="1">
      <alignment horizontal="center" vertical="center" wrapText="1"/>
    </xf>
    <xf numFmtId="16" fontId="27" fillId="2" borderId="7" xfId="0" applyNumberFormat="1" applyFont="1" applyFill="1" applyBorder="1" applyAlignment="1">
      <alignment horizontal="center" vertical="center" wrapText="1"/>
    </xf>
    <xf numFmtId="16" fontId="27" fillId="0" borderId="7" xfId="0" applyNumberFormat="1" applyFont="1" applyBorder="1" applyAlignment="1">
      <alignment horizontal="center" vertical="center" wrapText="1"/>
    </xf>
    <xf numFmtId="176" fontId="17" fillId="4" borderId="1" xfId="673" applyFont="1" applyFill="1" applyBorder="1" applyAlignment="1">
      <alignment vertical="center"/>
    </xf>
    <xf numFmtId="176" fontId="29" fillId="4" borderId="1" xfId="653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 wrapText="1"/>
    </xf>
    <xf numFmtId="248" fontId="16" fillId="0" borderId="3" xfId="0" applyNumberFormat="1" applyFont="1" applyBorder="1" applyAlignment="1">
      <alignment horizontal="center" vertical="center"/>
    </xf>
    <xf numFmtId="176" fontId="16" fillId="0" borderId="3" xfId="0" applyFont="1" applyFill="1" applyBorder="1" applyAlignment="1">
      <alignment horizontal="center" vertical="center"/>
    </xf>
    <xf numFmtId="16" fontId="18" fillId="3" borderId="1" xfId="0" applyNumberFormat="1" applyFont="1" applyFill="1" applyBorder="1" applyAlignment="1">
      <alignment horizontal="center" vertical="center"/>
    </xf>
    <xf numFmtId="176" fontId="16" fillId="0" borderId="1" xfId="0" applyFont="1" applyBorder="1" applyAlignment="1">
      <alignment horizontal="center" vertical="center" wrapText="1"/>
    </xf>
    <xf numFmtId="176" fontId="24" fillId="0" borderId="7" xfId="0" applyFont="1" applyFill="1" applyBorder="1" applyAlignment="1">
      <alignment horizontal="center" vertical="center"/>
    </xf>
    <xf numFmtId="248" fontId="16" fillId="0" borderId="1" xfId="0" applyNumberFormat="1" applyFont="1" applyFill="1" applyBorder="1" applyAlignment="1">
      <alignment horizontal="center" vertical="center"/>
    </xf>
    <xf numFmtId="176" fontId="16" fillId="0" borderId="15" xfId="0" applyFont="1" applyFill="1" applyBorder="1" applyAlignment="1">
      <alignment horizontal="center" vertical="center"/>
    </xf>
    <xf numFmtId="16" fontId="18" fillId="3" borderId="2" xfId="0" applyNumberFormat="1" applyFont="1" applyFill="1" applyBorder="1" applyAlignment="1">
      <alignment horizontal="center" vertical="center"/>
    </xf>
    <xf numFmtId="176" fontId="16" fillId="0" borderId="0" xfId="0" applyFont="1" applyAlignment="1">
      <alignment horizontal="center"/>
    </xf>
    <xf numFmtId="176" fontId="31" fillId="4" borderId="1" xfId="6" applyFont="1" applyFill="1" applyBorder="1" applyAlignment="1">
      <alignment horizontal="left" vertical="center" wrapText="1"/>
    </xf>
    <xf numFmtId="176" fontId="28" fillId="4" borderId="1" xfId="0" applyFont="1" applyFill="1" applyBorder="1" applyAlignment="1">
      <alignment horizontal="center" vertical="center"/>
    </xf>
    <xf numFmtId="176" fontId="24" fillId="0" borderId="1" xfId="638" applyFont="1" applyBorder="1" applyAlignment="1">
      <alignment horizontal="center" vertical="center"/>
    </xf>
    <xf numFmtId="176" fontId="16" fillId="0" borderId="1" xfId="638" applyFont="1" applyBorder="1" applyAlignment="1">
      <alignment horizontal="center" vertical="center"/>
    </xf>
    <xf numFmtId="176" fontId="18" fillId="0" borderId="1" xfId="638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 vertical="center"/>
    </xf>
    <xf numFmtId="176" fontId="18" fillId="3" borderId="0" xfId="0" applyFont="1" applyFill="1" applyAlignment="1">
      <alignment horizontal="center" vertical="center" wrapText="1"/>
    </xf>
    <xf numFmtId="176" fontId="16" fillId="2" borderId="0" xfId="622" applyFont="1" applyFill="1" applyBorder="1" applyAlignment="1">
      <alignment horizontal="center" vertical="center" wrapText="1"/>
    </xf>
    <xf numFmtId="176" fontId="16" fillId="2" borderId="0" xfId="615" applyNumberFormat="1" applyFont="1" applyFill="1" applyAlignment="1">
      <alignment vertical="center"/>
    </xf>
    <xf numFmtId="176" fontId="16" fillId="2" borderId="0" xfId="615" applyNumberFormat="1" applyFont="1" applyFill="1" applyBorder="1" applyAlignment="1">
      <alignment vertical="center"/>
    </xf>
    <xf numFmtId="14" fontId="6" fillId="2" borderId="9" xfId="621" applyNumberFormat="1" applyFont="1" applyFill="1" applyBorder="1" applyAlignment="1">
      <alignment horizontal="center" vertical="center"/>
    </xf>
    <xf numFmtId="176" fontId="16" fillId="0" borderId="0" xfId="0" applyFont="1" applyFill="1" applyAlignment="1">
      <alignment horizontal="center" vertical="center"/>
    </xf>
    <xf numFmtId="16" fontId="16" fillId="2" borderId="0" xfId="0" applyNumberFormat="1" applyFont="1" applyFill="1" applyBorder="1" applyAlignment="1">
      <alignment horizontal="left" vertical="center" wrapText="1"/>
    </xf>
    <xf numFmtId="176" fontId="17" fillId="2" borderId="1" xfId="0" applyFont="1" applyFill="1" applyBorder="1" applyAlignment="1">
      <alignment horizontal="center" vertical="center"/>
    </xf>
    <xf numFmtId="242" fontId="18" fillId="2" borderId="1" xfId="0" applyNumberFormat="1" applyFont="1" applyFill="1" applyBorder="1" applyAlignment="1">
      <alignment horizontal="center" vertical="center"/>
    </xf>
    <xf numFmtId="242" fontId="25" fillId="2" borderId="1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left" vertical="center" wrapText="1"/>
    </xf>
    <xf numFmtId="49" fontId="16" fillId="0" borderId="7" xfId="0" applyNumberFormat="1" applyFont="1" applyFill="1" applyBorder="1" applyAlignment="1">
      <alignment horizontal="left" vertical="center" wrapText="1"/>
    </xf>
    <xf numFmtId="16" fontId="16" fillId="0" borderId="7" xfId="0" applyNumberFormat="1" applyFont="1" applyFill="1" applyBorder="1" applyAlignment="1">
      <alignment horizontal="left" vertical="center" wrapText="1"/>
    </xf>
    <xf numFmtId="16" fontId="16" fillId="0" borderId="2" xfId="0" applyNumberFormat="1" applyFont="1" applyFill="1" applyBorder="1" applyAlignment="1">
      <alignment horizontal="left" vertical="center" wrapText="1"/>
    </xf>
    <xf numFmtId="16" fontId="16" fillId="0" borderId="1" xfId="0" applyNumberFormat="1" applyFont="1" applyFill="1" applyBorder="1" applyAlignment="1">
      <alignment horizontal="left" vertical="center" wrapText="1"/>
    </xf>
    <xf numFmtId="176" fontId="17" fillId="4" borderId="6" xfId="0" applyFont="1" applyFill="1" applyBorder="1" applyAlignment="1">
      <alignment vertical="center"/>
    </xf>
    <xf numFmtId="176" fontId="17" fillId="4" borderId="7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16" fontId="16" fillId="0" borderId="4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16" fontId="16" fillId="0" borderId="7" xfId="0" applyNumberFormat="1" applyFont="1" applyFill="1" applyBorder="1" applyAlignment="1">
      <alignment horizontal="center" vertical="center" wrapText="1"/>
    </xf>
    <xf numFmtId="176" fontId="16" fillId="0" borderId="0" xfId="0" applyFont="1" applyFill="1" applyAlignment="1">
      <alignment horizontal="left" vertical="center"/>
    </xf>
    <xf numFmtId="176" fontId="17" fillId="4" borderId="1" xfId="615" applyNumberFormat="1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center" vertical="center"/>
    </xf>
    <xf numFmtId="176" fontId="18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16" fontId="16" fillId="0" borderId="0" xfId="0" applyNumberFormat="1" applyFont="1" applyFill="1" applyBorder="1" applyAlignment="1">
      <alignment horizontal="left" vertical="center" wrapText="1"/>
    </xf>
    <xf numFmtId="176" fontId="18" fillId="0" borderId="6" xfId="0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left" vertical="center" wrapText="1"/>
    </xf>
    <xf numFmtId="176" fontId="18" fillId="0" borderId="7" xfId="0" applyFont="1" applyFill="1" applyBorder="1" applyAlignment="1">
      <alignment horizontal="center" vertical="center" wrapText="1"/>
    </xf>
    <xf numFmtId="176" fontId="18" fillId="0" borderId="12" xfId="0" applyFont="1" applyFill="1" applyBorder="1" applyAlignment="1">
      <alignment vertical="center"/>
    </xf>
    <xf numFmtId="176" fontId="18" fillId="3" borderId="1" xfId="0" applyFont="1" applyFill="1" applyBorder="1" applyAlignment="1">
      <alignment horizontal="center" vertical="center"/>
    </xf>
    <xf numFmtId="176" fontId="24" fillId="0" borderId="0" xfId="621" applyFont="1" applyFill="1" applyBorder="1" applyAlignment="1">
      <alignment horizontal="left" vertical="center" wrapText="1"/>
    </xf>
    <xf numFmtId="176" fontId="18" fillId="0" borderId="0" xfId="0" applyFont="1" applyFill="1" applyBorder="1" applyAlignment="1">
      <alignment horizontal="center" vertical="center"/>
    </xf>
    <xf numFmtId="176" fontId="18" fillId="2" borderId="0" xfId="0" applyFont="1" applyFill="1" applyBorder="1" applyAlignment="1" applyProtection="1">
      <alignment horizontal="center"/>
    </xf>
    <xf numFmtId="16" fontId="18" fillId="0" borderId="0" xfId="0" applyNumberFormat="1" applyFont="1" applyFill="1" applyBorder="1" applyAlignment="1">
      <alignment horizontal="center" vertical="center" wrapText="1"/>
    </xf>
    <xf numFmtId="176" fontId="26" fillId="4" borderId="6" xfId="0" applyFont="1" applyFill="1" applyBorder="1" applyAlignment="1">
      <alignment vertical="center"/>
    </xf>
    <xf numFmtId="176" fontId="26" fillId="4" borderId="7" xfId="0" applyFont="1" applyFill="1" applyBorder="1" applyAlignment="1">
      <alignment vertical="center"/>
    </xf>
    <xf numFmtId="176" fontId="26" fillId="4" borderId="2" xfId="0" applyFont="1" applyFill="1" applyBorder="1" applyAlignment="1">
      <alignment vertical="center"/>
    </xf>
    <xf numFmtId="241" fontId="26" fillId="4" borderId="1" xfId="617" applyNumberFormat="1" applyFont="1" applyFill="1" applyBorder="1" applyAlignment="1">
      <alignment horizontal="center" vertical="center"/>
    </xf>
    <xf numFmtId="241" fontId="17" fillId="4" borderId="1" xfId="0" applyNumberFormat="1" applyFont="1" applyFill="1" applyBorder="1" applyAlignment="1">
      <alignment horizontal="center" vertical="center"/>
    </xf>
    <xf numFmtId="241" fontId="26" fillId="4" borderId="3" xfId="617" applyNumberFormat="1" applyFont="1" applyFill="1" applyBorder="1" applyAlignment="1">
      <alignment horizontal="center" vertical="center"/>
    </xf>
    <xf numFmtId="241" fontId="26" fillId="4" borderId="3" xfId="0" applyNumberFormat="1" applyFont="1" applyFill="1" applyBorder="1" applyAlignment="1">
      <alignment horizontal="center" vertical="center"/>
    </xf>
    <xf numFmtId="241" fontId="17" fillId="4" borderId="3" xfId="0" applyNumberFormat="1" applyFont="1" applyFill="1" applyBorder="1" applyAlignment="1">
      <alignment horizontal="center" vertical="center"/>
    </xf>
    <xf numFmtId="176" fontId="18" fillId="2" borderId="1" xfId="631" applyFont="1" applyFill="1" applyBorder="1" applyAlignment="1">
      <alignment horizontal="center" shrinkToFit="1"/>
    </xf>
    <xf numFmtId="49" fontId="18" fillId="2" borderId="1" xfId="0" applyNumberFormat="1" applyFont="1" applyFill="1" applyBorder="1" applyAlignment="1">
      <alignment horizontal="center" vertical="center" wrapText="1"/>
    </xf>
    <xf numFmtId="176" fontId="16" fillId="5" borderId="0" xfId="0" applyFont="1" applyFill="1" applyBorder="1" applyAlignment="1">
      <alignment horizontal="left" vertical="center"/>
    </xf>
    <xf numFmtId="176" fontId="24" fillId="5" borderId="0" xfId="0" applyFont="1" applyFill="1" applyBorder="1" applyAlignment="1">
      <alignment horizontal="left" vertical="center"/>
    </xf>
    <xf numFmtId="176" fontId="24" fillId="2" borderId="0" xfId="0" applyFont="1" applyFill="1" applyBorder="1" applyAlignment="1">
      <alignment horizontal="left" vertical="center"/>
    </xf>
    <xf numFmtId="16" fontId="16" fillId="2" borderId="0" xfId="0" applyNumberFormat="1" applyFont="1" applyFill="1" applyBorder="1" applyAlignment="1">
      <alignment horizontal="center" vertical="center"/>
    </xf>
    <xf numFmtId="176" fontId="16" fillId="0" borderId="1" xfId="0" applyFont="1" applyBorder="1" applyAlignment="1">
      <alignment horizontal="center"/>
    </xf>
    <xf numFmtId="176" fontId="24" fillId="0" borderId="4" xfId="0" applyFont="1" applyFill="1" applyBorder="1" applyAlignment="1">
      <alignment horizontal="center" vertical="center"/>
    </xf>
    <xf numFmtId="176" fontId="24" fillId="2" borderId="0" xfId="615" applyNumberFormat="1" applyFont="1" applyFill="1" applyAlignment="1">
      <alignment vertical="center"/>
    </xf>
    <xf numFmtId="176" fontId="28" fillId="0" borderId="0" xfId="0" applyNumberFormat="1" applyFont="1" applyAlignment="1">
      <alignment vertical="center"/>
    </xf>
    <xf numFmtId="14" fontId="18" fillId="2" borderId="0" xfId="0" applyNumberFormat="1" applyFont="1" applyFill="1" applyAlignment="1">
      <alignment vertical="center"/>
    </xf>
    <xf numFmtId="14" fontId="16" fillId="0" borderId="0" xfId="624" applyNumberFormat="1" applyFont="1" applyFill="1" applyBorder="1" applyAlignment="1">
      <alignment horizontal="center" vertical="center" wrapText="1"/>
    </xf>
    <xf numFmtId="14" fontId="16" fillId="2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horizontal="center" vertical="center"/>
    </xf>
    <xf numFmtId="176" fontId="16" fillId="0" borderId="0" xfId="0" applyNumberFormat="1" applyFont="1" applyFill="1" applyAlignment="1">
      <alignment vertical="center"/>
    </xf>
    <xf numFmtId="14" fontId="16" fillId="0" borderId="0" xfId="0" applyNumberFormat="1" applyFont="1" applyFill="1" applyBorder="1" applyAlignment="1">
      <alignment vertical="center"/>
    </xf>
    <xf numFmtId="14" fontId="18" fillId="0" borderId="0" xfId="0" applyNumberFormat="1" applyFont="1" applyFill="1" applyAlignment="1">
      <alignment vertical="center"/>
    </xf>
    <xf numFmtId="14" fontId="19" fillId="0" borderId="0" xfId="0" applyNumberFormat="1" applyFont="1" applyFill="1" applyAlignment="1">
      <alignment vertical="center"/>
    </xf>
    <xf numFmtId="14" fontId="16" fillId="0" borderId="0" xfId="0" applyNumberFormat="1" applyFont="1" applyFill="1" applyAlignment="1">
      <alignment horizontal="center" vertical="center"/>
    </xf>
    <xf numFmtId="14" fontId="16" fillId="0" borderId="0" xfId="0" applyNumberFormat="1" applyFont="1" applyFill="1" applyAlignment="1">
      <alignment vertical="center"/>
    </xf>
    <xf numFmtId="14" fontId="17" fillId="2" borderId="9" xfId="621" applyNumberFormat="1" applyFont="1" applyFill="1" applyBorder="1" applyAlignment="1">
      <alignment horizontal="center" vertical="center"/>
    </xf>
    <xf numFmtId="14" fontId="4" fillId="0" borderId="0" xfId="624" applyNumberFormat="1" applyFont="1" applyFill="1" applyBorder="1" applyAlignment="1">
      <alignment horizontal="center" vertical="center" wrapText="1"/>
    </xf>
    <xf numFmtId="14" fontId="32" fillId="4" borderId="6" xfId="0" applyNumberFormat="1" applyFont="1" applyFill="1" applyBorder="1" applyAlignment="1">
      <alignment horizontal="center" vertical="center"/>
    </xf>
    <xf numFmtId="14" fontId="32" fillId="4" borderId="7" xfId="0" applyNumberFormat="1" applyFont="1" applyFill="1" applyBorder="1" applyAlignment="1">
      <alignment horizontal="center" vertical="center"/>
    </xf>
    <xf numFmtId="14" fontId="33" fillId="4" borderId="1" xfId="0" applyNumberFormat="1" applyFont="1" applyFill="1" applyBorder="1" applyAlignment="1">
      <alignment horizontal="center" vertical="center"/>
    </xf>
    <xf numFmtId="14" fontId="33" fillId="4" borderId="2" xfId="0" applyNumberFormat="1" applyFont="1" applyFill="1" applyBorder="1" applyAlignment="1">
      <alignment horizontal="center" vertical="center"/>
    </xf>
    <xf numFmtId="250" fontId="34" fillId="2" borderId="1" xfId="0" applyNumberFormat="1" applyFont="1" applyFill="1" applyBorder="1" applyAlignment="1">
      <alignment horizontal="center" vertical="center" wrapText="1"/>
    </xf>
    <xf numFmtId="242" fontId="32" fillId="2" borderId="2" xfId="0" applyNumberFormat="1" applyFont="1" applyFill="1" applyBorder="1" applyAlignment="1">
      <alignment horizontal="center" vertical="center"/>
    </xf>
    <xf numFmtId="242" fontId="35" fillId="2" borderId="1" xfId="0" applyNumberFormat="1" applyFont="1" applyFill="1" applyBorder="1" applyAlignment="1">
      <alignment horizontal="center" vertical="center"/>
    </xf>
    <xf numFmtId="14" fontId="35" fillId="2" borderId="0" xfId="624" applyNumberFormat="1" applyFont="1" applyFill="1" applyBorder="1" applyAlignment="1">
      <alignment horizontal="center" vertical="center" wrapText="1"/>
    </xf>
    <xf numFmtId="14" fontId="32" fillId="0" borderId="5" xfId="0" applyNumberFormat="1" applyFont="1" applyFill="1" applyBorder="1" applyAlignment="1">
      <alignment horizontal="left" vertical="center" wrapText="1"/>
    </xf>
    <xf numFmtId="14" fontId="18" fillId="0" borderId="0" xfId="0" applyNumberFormat="1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  <xf numFmtId="14" fontId="32" fillId="4" borderId="2" xfId="0" applyNumberFormat="1" applyFont="1" applyFill="1" applyBorder="1" applyAlignment="1">
      <alignment horizontal="center" vertical="center"/>
    </xf>
    <xf numFmtId="176" fontId="4" fillId="0" borderId="1" xfId="661" applyFont="1" applyFill="1" applyBorder="1" applyAlignment="1">
      <alignment horizontal="center"/>
    </xf>
    <xf numFmtId="176" fontId="18" fillId="0" borderId="1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176" fontId="4" fillId="5" borderId="1" xfId="661" applyFont="1" applyFill="1" applyBorder="1" applyAlignment="1">
      <alignment horizontal="center"/>
    </xf>
    <xf numFmtId="176" fontId="18" fillId="5" borderId="1" xfId="0" applyNumberFormat="1" applyFont="1" applyFill="1" applyBorder="1" applyAlignment="1">
      <alignment horizontal="center" vertical="center" wrapText="1"/>
    </xf>
    <xf numFmtId="176" fontId="16" fillId="0" borderId="18" xfId="661" applyFont="1" applyFill="1" applyBorder="1" applyAlignment="1">
      <alignment horizontal="center"/>
    </xf>
    <xf numFmtId="176" fontId="16" fillId="0" borderId="19" xfId="661" applyFont="1" applyFill="1" applyBorder="1" applyAlignment="1">
      <alignment horizontal="center"/>
    </xf>
    <xf numFmtId="176" fontId="16" fillId="0" borderId="0" xfId="661" applyFont="1" applyFill="1" applyBorder="1" applyAlignment="1">
      <alignment horizontal="center"/>
    </xf>
    <xf numFmtId="176" fontId="4" fillId="0" borderId="0" xfId="0" applyFont="1" applyBorder="1" applyAlignment="1">
      <alignment horizontal="center" vertical="center"/>
    </xf>
    <xf numFmtId="176" fontId="4" fillId="0" borderId="0" xfId="661" applyFont="1" applyFill="1" applyBorder="1" applyAlignment="1">
      <alignment horizontal="center"/>
    </xf>
    <xf numFmtId="176" fontId="32" fillId="0" borderId="0" xfId="0" applyNumberFormat="1" applyFont="1" applyFill="1" applyBorder="1" applyAlignment="1">
      <alignment horizontal="center" vertical="center"/>
    </xf>
    <xf numFmtId="176" fontId="35" fillId="0" borderId="0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left" vertical="center" wrapText="1"/>
    </xf>
    <xf numFmtId="176" fontId="26" fillId="0" borderId="0" xfId="0" applyNumberFormat="1" applyFont="1" applyFill="1" applyBorder="1" applyAlignment="1">
      <alignment horizontal="center" vertical="center"/>
    </xf>
    <xf numFmtId="176" fontId="36" fillId="0" borderId="0" xfId="655" applyFont="1" applyFill="1" applyAlignment="1">
      <alignment horizontal="center" vertical="center"/>
    </xf>
    <xf numFmtId="176" fontId="32" fillId="4" borderId="8" xfId="655" applyFont="1" applyFill="1" applyBorder="1" applyAlignment="1">
      <alignment horizontal="left" vertical="center"/>
    </xf>
    <xf numFmtId="176" fontId="32" fillId="4" borderId="9" xfId="655" applyFont="1" applyFill="1" applyBorder="1" applyAlignment="1">
      <alignment horizontal="left" vertical="center"/>
    </xf>
    <xf numFmtId="176" fontId="32" fillId="4" borderId="14" xfId="655" applyFont="1" applyFill="1" applyBorder="1" applyAlignment="1">
      <alignment horizontal="left" vertical="center"/>
    </xf>
    <xf numFmtId="176" fontId="16" fillId="0" borderId="0" xfId="655" applyFont="1" applyFill="1" applyAlignment="1">
      <alignment horizontal="center" vertical="center"/>
    </xf>
    <xf numFmtId="176" fontId="16" fillId="4" borderId="1" xfId="655" applyFont="1" applyFill="1" applyBorder="1" applyAlignment="1">
      <alignment horizontal="center" vertical="center"/>
    </xf>
    <xf numFmtId="176" fontId="4" fillId="4" borderId="1" xfId="655" applyFont="1" applyFill="1" applyBorder="1" applyAlignment="1">
      <alignment horizontal="center" vertical="center" wrapText="1"/>
    </xf>
    <xf numFmtId="176" fontId="33" fillId="4" borderId="1" xfId="655" applyFont="1" applyFill="1" applyBorder="1" applyAlignment="1">
      <alignment horizontal="center" vertical="center" wrapText="1"/>
    </xf>
    <xf numFmtId="176" fontId="33" fillId="4" borderId="1" xfId="655" applyNumberFormat="1" applyFont="1" applyFill="1" applyBorder="1" applyAlignment="1">
      <alignment horizontal="center" vertical="center"/>
    </xf>
    <xf numFmtId="176" fontId="33" fillId="4" borderId="1" xfId="655" applyNumberFormat="1" applyFont="1" applyFill="1" applyBorder="1" applyAlignment="1">
      <alignment horizontal="center" vertical="center" wrapText="1"/>
    </xf>
    <xf numFmtId="176" fontId="33" fillId="5" borderId="1" xfId="655" applyNumberFormat="1" applyFont="1" applyFill="1" applyBorder="1" applyAlignment="1">
      <alignment horizontal="center" vertical="center" wrapText="1"/>
    </xf>
    <xf numFmtId="176" fontId="16" fillId="0" borderId="0" xfId="624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251" fontId="18" fillId="0" borderId="1" xfId="662" applyNumberFormat="1" applyFont="1" applyFill="1" applyBorder="1" applyAlignment="1">
      <alignment horizontal="center" wrapText="1"/>
    </xf>
    <xf numFmtId="252" fontId="16" fillId="0" borderId="1" xfId="662" applyNumberFormat="1" applyFont="1" applyFill="1" applyBorder="1" applyAlignment="1">
      <alignment horizontal="center"/>
    </xf>
    <xf numFmtId="252" fontId="16" fillId="0" borderId="1" xfId="662" applyNumberFormat="1" applyFont="1" applyFill="1" applyBorder="1" applyAlignment="1">
      <alignment horizontal="center" wrapText="1"/>
    </xf>
    <xf numFmtId="14" fontId="16" fillId="5" borderId="1" xfId="0" applyNumberFormat="1" applyFont="1" applyFill="1" applyBorder="1" applyAlignment="1">
      <alignment horizontal="center" vertical="center"/>
    </xf>
    <xf numFmtId="176" fontId="18" fillId="5" borderId="1" xfId="0" applyNumberFormat="1" applyFont="1" applyFill="1" applyBorder="1" applyAlignment="1">
      <alignment horizontal="center" vertical="center"/>
    </xf>
    <xf numFmtId="251" fontId="18" fillId="5" borderId="1" xfId="662" applyNumberFormat="1" applyFont="1" applyFill="1" applyBorder="1" applyAlignment="1">
      <alignment horizontal="center" wrapText="1"/>
    </xf>
    <xf numFmtId="176" fontId="27" fillId="5" borderId="1" xfId="0" applyNumberFormat="1" applyFont="1" applyFill="1" applyBorder="1" applyAlignment="1">
      <alignment horizontal="center" vertical="center"/>
    </xf>
    <xf numFmtId="251" fontId="16" fillId="5" borderId="1" xfId="662" applyNumberFormat="1" applyFont="1" applyFill="1" applyBorder="1" applyAlignment="1">
      <alignment horizontal="center" wrapText="1"/>
    </xf>
    <xf numFmtId="14" fontId="16" fillId="0" borderId="0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251" fontId="18" fillId="0" borderId="0" xfId="662" applyNumberFormat="1" applyFont="1" applyFill="1" applyBorder="1" applyAlignment="1">
      <alignment horizontal="center" wrapText="1"/>
    </xf>
    <xf numFmtId="176" fontId="33" fillId="0" borderId="0" xfId="0" applyNumberFormat="1" applyFont="1" applyFill="1" applyBorder="1" applyAlignment="1">
      <alignment horizontal="left" vertical="center" wrapText="1"/>
    </xf>
    <xf numFmtId="14" fontId="16" fillId="2" borderId="0" xfId="0" applyNumberFormat="1" applyFont="1" applyFill="1" applyBorder="1" applyAlignment="1">
      <alignment horizontal="center" vertical="center"/>
    </xf>
    <xf numFmtId="14" fontId="16" fillId="2" borderId="0" xfId="0" applyNumberFormat="1" applyFont="1" applyFill="1" applyAlignment="1">
      <alignment horizontal="center" vertical="center"/>
    </xf>
    <xf numFmtId="176" fontId="16" fillId="0" borderId="0" xfId="613" applyNumberFormat="1" applyFont="1" applyFill="1" applyBorder="1" applyAlignment="1">
      <alignment horizontal="center" vertical="center"/>
    </xf>
    <xf numFmtId="176" fontId="17" fillId="4" borderId="8" xfId="613" applyNumberFormat="1" applyFont="1" applyFill="1" applyBorder="1" applyAlignment="1">
      <alignment horizontal="left" vertical="center" wrapText="1"/>
    </xf>
    <xf numFmtId="176" fontId="17" fillId="4" borderId="9" xfId="613" applyNumberFormat="1" applyFont="1" applyFill="1" applyBorder="1" applyAlignment="1">
      <alignment horizontal="left" vertical="center" wrapText="1"/>
    </xf>
    <xf numFmtId="176" fontId="16" fillId="4" borderId="1" xfId="613" applyNumberFormat="1" applyFont="1" applyFill="1" applyBorder="1" applyAlignment="1">
      <alignment horizontal="center" vertical="center"/>
    </xf>
    <xf numFmtId="176" fontId="16" fillId="4" borderId="1" xfId="613" applyNumberFormat="1" applyFont="1" applyFill="1" applyBorder="1" applyAlignment="1">
      <alignment horizontal="center" vertical="center" wrapText="1"/>
    </xf>
    <xf numFmtId="176" fontId="17" fillId="4" borderId="1" xfId="613" applyNumberFormat="1" applyFont="1" applyFill="1" applyBorder="1" applyAlignment="1">
      <alignment horizontal="center" vertical="center" wrapText="1"/>
    </xf>
    <xf numFmtId="176" fontId="17" fillId="4" borderId="1" xfId="613" applyNumberFormat="1" applyFont="1" applyFill="1" applyBorder="1" applyAlignment="1">
      <alignment horizontal="center" vertical="center"/>
    </xf>
    <xf numFmtId="176" fontId="26" fillId="4" borderId="1" xfId="613" applyNumberFormat="1" applyFont="1" applyFill="1" applyBorder="1" applyAlignment="1">
      <alignment horizontal="center" vertical="center"/>
    </xf>
    <xf numFmtId="176" fontId="17" fillId="4" borderId="1" xfId="656" applyNumberFormat="1" applyFont="1" applyFill="1" applyBorder="1" applyAlignment="1">
      <alignment horizontal="center" vertical="center"/>
    </xf>
    <xf numFmtId="176" fontId="5" fillId="0" borderId="0" xfId="0" applyFont="1" applyAlignment="1">
      <alignment vertical="center"/>
    </xf>
    <xf numFmtId="176" fontId="4" fillId="0" borderId="1" xfId="0" applyFont="1" applyBorder="1" applyAlignment="1">
      <alignment horizontal="center" vertical="center"/>
    </xf>
    <xf numFmtId="176" fontId="4" fillId="2" borderId="1" xfId="661" applyFont="1" applyFill="1" applyBorder="1" applyAlignment="1">
      <alignment horizontal="center"/>
    </xf>
    <xf numFmtId="176" fontId="17" fillId="2" borderId="1" xfId="633" applyNumberFormat="1" applyFont="1" applyFill="1" applyBorder="1" applyAlignment="1">
      <alignment horizontal="center" vertical="center"/>
    </xf>
    <xf numFmtId="176" fontId="16" fillId="2" borderId="1" xfId="650" applyNumberFormat="1" applyFont="1" applyFill="1" applyBorder="1" applyAlignment="1">
      <alignment horizontal="center" vertical="center"/>
    </xf>
    <xf numFmtId="14" fontId="28" fillId="2" borderId="0" xfId="0" applyNumberFormat="1" applyFont="1" applyFill="1" applyAlignment="1">
      <alignment vertical="center"/>
    </xf>
    <xf numFmtId="176" fontId="5" fillId="0" borderId="0" xfId="0" applyFont="1" applyFill="1" applyAlignment="1">
      <alignment vertical="center"/>
    </xf>
    <xf numFmtId="176" fontId="4" fillId="0" borderId="1" xfId="0" applyFont="1" applyFill="1" applyBorder="1" applyAlignment="1">
      <alignment horizontal="center" vertical="center"/>
    </xf>
    <xf numFmtId="176" fontId="17" fillId="0" borderId="1" xfId="633" applyNumberFormat="1" applyFont="1" applyFill="1" applyBorder="1" applyAlignment="1">
      <alignment horizontal="center" vertical="center"/>
    </xf>
    <xf numFmtId="176" fontId="16" fillId="0" borderId="1" xfId="650" applyNumberFormat="1" applyFont="1" applyFill="1" applyBorder="1" applyAlignment="1">
      <alignment horizontal="center" vertical="center"/>
    </xf>
    <xf numFmtId="176" fontId="35" fillId="2" borderId="1" xfId="661" applyFont="1" applyFill="1" applyBorder="1" applyAlignment="1">
      <alignment horizontal="center"/>
    </xf>
    <xf numFmtId="176" fontId="26" fillId="2" borderId="1" xfId="633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18" fillId="0" borderId="0" xfId="624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/>
    </xf>
    <xf numFmtId="17" fontId="16" fillId="0" borderId="5" xfId="430" applyNumberFormat="1" applyFont="1" applyFill="1" applyBorder="1" applyAlignment="1">
      <alignment horizontal="center" vertical="center"/>
    </xf>
    <xf numFmtId="176" fontId="17" fillId="0" borderId="5" xfId="633" applyNumberFormat="1" applyFont="1" applyFill="1" applyBorder="1" applyAlignment="1">
      <alignment horizontal="center" vertical="center"/>
    </xf>
    <xf numFmtId="176" fontId="18" fillId="0" borderId="5" xfId="650" applyNumberFormat="1" applyFont="1" applyFill="1" applyBorder="1" applyAlignment="1">
      <alignment horizontal="center" vertical="center"/>
    </xf>
    <xf numFmtId="176" fontId="18" fillId="0" borderId="0" xfId="650" applyNumberFormat="1" applyFont="1" applyFill="1" applyBorder="1" applyAlignment="1">
      <alignment horizontal="center" vertical="center"/>
    </xf>
    <xf numFmtId="176" fontId="16" fillId="0" borderId="0" xfId="640" applyFont="1" applyFill="1" applyBorder="1" applyAlignment="1" applyProtection="1">
      <alignment horizontal="center"/>
    </xf>
    <xf numFmtId="176" fontId="16" fillId="0" borderId="0" xfId="612" applyNumberFormat="1" applyFont="1" applyFill="1" applyAlignment="1">
      <alignment horizontal="center" vertical="center"/>
    </xf>
    <xf numFmtId="176" fontId="16" fillId="0" borderId="9" xfId="612" applyNumberFormat="1" applyFont="1" applyFill="1" applyBorder="1" applyAlignment="1">
      <alignment horizontal="center" vertical="center"/>
    </xf>
    <xf numFmtId="176" fontId="3" fillId="0" borderId="9" xfId="612" applyNumberFormat="1" applyFont="1" applyFill="1" applyBorder="1" applyAlignment="1">
      <alignment horizontal="center" vertical="center"/>
    </xf>
    <xf numFmtId="176" fontId="8" fillId="0" borderId="9" xfId="612" applyNumberFormat="1" applyFont="1" applyFill="1" applyBorder="1" applyAlignment="1">
      <alignment horizontal="left" vertical="center"/>
    </xf>
    <xf numFmtId="14" fontId="37" fillId="0" borderId="0" xfId="0" applyNumberFormat="1" applyFont="1" applyFill="1" applyAlignment="1">
      <alignment horizontal="left" vertical="center"/>
    </xf>
    <xf numFmtId="14" fontId="17" fillId="4" borderId="6" xfId="0" applyNumberFormat="1" applyFont="1" applyFill="1" applyBorder="1" applyAlignment="1">
      <alignment vertical="center" wrapText="1"/>
    </xf>
    <xf numFmtId="14" fontId="17" fillId="4" borderId="7" xfId="0" applyNumberFormat="1" applyFont="1" applyFill="1" applyBorder="1" applyAlignment="1">
      <alignment vertical="center" wrapText="1"/>
    </xf>
    <xf numFmtId="14" fontId="17" fillId="4" borderId="2" xfId="0" applyNumberFormat="1" applyFont="1" applyFill="1" applyBorder="1" applyAlignment="1">
      <alignment vertical="center" wrapText="1"/>
    </xf>
    <xf numFmtId="14" fontId="16" fillId="0" borderId="0" xfId="0" applyNumberFormat="1" applyFont="1" applyFill="1" applyAlignment="1">
      <alignment horizontal="left" vertical="center"/>
    </xf>
    <xf numFmtId="14" fontId="17" fillId="4" borderId="6" xfId="0" applyNumberFormat="1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horizontal="left" vertical="center"/>
    </xf>
    <xf numFmtId="176" fontId="38" fillId="0" borderId="4" xfId="639" applyFont="1" applyBorder="1" applyAlignment="1">
      <alignment horizontal="left"/>
    </xf>
    <xf numFmtId="245" fontId="38" fillId="0" borderId="20" xfId="639" applyNumberFormat="1" applyFont="1" applyBorder="1" applyAlignment="1">
      <alignment horizontal="center"/>
    </xf>
    <xf numFmtId="176" fontId="39" fillId="0" borderId="4" xfId="636" applyFont="1" applyBorder="1" applyAlignment="1">
      <alignment horizontal="center"/>
    </xf>
    <xf numFmtId="176" fontId="2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26" fillId="0" borderId="0" xfId="639" applyFont="1" applyFill="1" applyBorder="1" applyAlignment="1" applyProtection="1">
      <alignment horizontal="left"/>
    </xf>
    <xf numFmtId="176" fontId="40" fillId="0" borderId="1" xfId="639" applyFont="1" applyBorder="1" applyAlignment="1">
      <alignment horizontal="left"/>
    </xf>
    <xf numFmtId="245" fontId="38" fillId="2" borderId="21" xfId="639" applyNumberFormat="1" applyFont="1" applyFill="1" applyBorder="1" applyAlignment="1">
      <alignment horizontal="center"/>
    </xf>
    <xf numFmtId="176" fontId="38" fillId="0" borderId="1" xfId="639" applyFont="1" applyBorder="1" applyAlignment="1">
      <alignment horizontal="left"/>
    </xf>
    <xf numFmtId="176" fontId="39" fillId="0" borderId="4" xfId="636" applyFont="1" applyFill="1" applyBorder="1" applyAlignment="1" applyProtection="1">
      <alignment horizontal="center"/>
    </xf>
    <xf numFmtId="176" fontId="38" fillId="0" borderId="8" xfId="636" applyFont="1" applyBorder="1" applyAlignment="1">
      <alignment horizontal="left"/>
    </xf>
    <xf numFmtId="245" fontId="38" fillId="0" borderId="9" xfId="636" applyNumberFormat="1" applyFont="1" applyBorder="1" applyAlignment="1">
      <alignment horizontal="center"/>
    </xf>
    <xf numFmtId="176" fontId="39" fillId="0" borderId="9" xfId="636" applyFont="1" applyBorder="1" applyAlignment="1">
      <alignment horizontal="center"/>
    </xf>
    <xf numFmtId="14" fontId="41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42" fillId="0" borderId="0" xfId="0" applyNumberFormat="1" applyFont="1" applyAlignment="1">
      <alignment horizontal="left" vertical="center"/>
    </xf>
    <xf numFmtId="14" fontId="43" fillId="4" borderId="22" xfId="0" applyNumberFormat="1" applyFont="1" applyFill="1" applyBorder="1" applyAlignment="1">
      <alignment horizontal="left" vertical="center"/>
    </xf>
    <xf numFmtId="14" fontId="43" fillId="4" borderId="23" xfId="0" applyNumberFormat="1" applyFont="1" applyFill="1" applyBorder="1" applyAlignment="1">
      <alignment horizontal="left" vertical="center"/>
    </xf>
    <xf numFmtId="14" fontId="43" fillId="4" borderId="24" xfId="0" applyNumberFormat="1" applyFont="1" applyFill="1" applyBorder="1" applyAlignment="1">
      <alignment horizontal="center" vertical="center"/>
    </xf>
    <xf numFmtId="14" fontId="43" fillId="4" borderId="25" xfId="0" applyNumberFormat="1" applyFont="1" applyFill="1" applyBorder="1" applyAlignment="1">
      <alignment horizontal="center" vertical="center" wrapText="1"/>
    </xf>
    <xf numFmtId="14" fontId="43" fillId="4" borderId="26" xfId="0" applyNumberFormat="1" applyFont="1" applyFill="1" applyBorder="1" applyAlignment="1">
      <alignment horizontal="center" vertical="center" wrapText="1"/>
    </xf>
    <xf numFmtId="176" fontId="41" fillId="4" borderId="26" xfId="0" applyNumberFormat="1" applyFont="1" applyFill="1" applyBorder="1" applyAlignment="1">
      <alignment horizontal="center" vertical="center"/>
    </xf>
    <xf numFmtId="176" fontId="43" fillId="4" borderId="26" xfId="0" applyNumberFormat="1" applyFont="1" applyFill="1" applyBorder="1" applyAlignment="1">
      <alignment horizontal="center" vertical="center"/>
    </xf>
    <xf numFmtId="14" fontId="43" fillId="4" borderId="27" xfId="0" applyNumberFormat="1" applyFont="1" applyFill="1" applyBorder="1" applyAlignment="1">
      <alignment horizontal="center" vertical="center"/>
    </xf>
    <xf numFmtId="14" fontId="43" fillId="4" borderId="28" xfId="0" applyNumberFormat="1" applyFont="1" applyFill="1" applyBorder="1" applyAlignment="1">
      <alignment horizontal="center" vertical="center"/>
    </xf>
    <xf numFmtId="176" fontId="41" fillId="4" borderId="28" xfId="0" applyNumberFormat="1" applyFont="1" applyFill="1" applyBorder="1" applyAlignment="1">
      <alignment horizontal="center" vertical="center"/>
    </xf>
    <xf numFmtId="176" fontId="43" fillId="4" borderId="28" xfId="0" applyNumberFormat="1" applyFont="1" applyFill="1" applyBorder="1" applyAlignment="1">
      <alignment horizontal="center" vertical="center"/>
    </xf>
    <xf numFmtId="176" fontId="0" fillId="0" borderId="17" xfId="0" applyBorder="1" applyAlignment="1">
      <alignment vertical="center"/>
    </xf>
    <xf numFmtId="176" fontId="44" fillId="0" borderId="26" xfId="0" applyNumberFormat="1" applyFont="1" applyBorder="1" applyAlignment="1">
      <alignment horizontal="left"/>
    </xf>
    <xf numFmtId="253" fontId="44" fillId="0" borderId="29" xfId="0" applyNumberFormat="1" applyFont="1" applyBorder="1" applyAlignment="1">
      <alignment horizontal="center"/>
    </xf>
    <xf numFmtId="245" fontId="45" fillId="0" borderId="25" xfId="0" applyNumberFormat="1" applyFont="1" applyBorder="1" applyAlignment="1">
      <alignment horizontal="center"/>
    </xf>
    <xf numFmtId="176" fontId="41" fillId="0" borderId="30" xfId="0" applyNumberFormat="1" applyFont="1" applyBorder="1" applyAlignment="1">
      <alignment horizontal="center" vertical="center"/>
    </xf>
    <xf numFmtId="176" fontId="46" fillId="0" borderId="30" xfId="0" applyNumberFormat="1" applyFont="1" applyBorder="1" applyAlignment="1">
      <alignment horizontal="center" vertical="center"/>
    </xf>
    <xf numFmtId="176" fontId="46" fillId="6" borderId="30" xfId="0" applyNumberFormat="1" applyFont="1" applyFill="1" applyBorder="1" applyAlignment="1">
      <alignment horizontal="center" vertical="center"/>
    </xf>
    <xf numFmtId="14" fontId="16" fillId="0" borderId="0" xfId="646" applyNumberFormat="1" applyFont="1" applyAlignment="1">
      <alignment vertical="center"/>
    </xf>
    <xf numFmtId="14" fontId="16" fillId="0" borderId="0" xfId="646" applyNumberFormat="1" applyFont="1" applyFill="1" applyAlignment="1">
      <alignment vertical="center"/>
    </xf>
    <xf numFmtId="253" fontId="44" fillId="0" borderId="31" xfId="0" applyNumberFormat="1" applyFont="1" applyBorder="1" applyAlignment="1">
      <alignment horizontal="center"/>
    </xf>
    <xf numFmtId="176" fontId="41" fillId="0" borderId="26" xfId="0" applyNumberFormat="1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176" fontId="4" fillId="5" borderId="26" xfId="0" applyNumberFormat="1" applyFont="1" applyFill="1" applyBorder="1" applyAlignment="1">
      <alignment horizontal="center" vertical="center"/>
    </xf>
    <xf numFmtId="245" fontId="45" fillId="0" borderId="26" xfId="0" applyNumberFormat="1" applyFont="1" applyBorder="1" applyAlignment="1">
      <alignment horizontal="center"/>
    </xf>
    <xf numFmtId="14" fontId="16" fillId="0" borderId="0" xfId="646" applyNumberFormat="1" applyFont="1" applyFill="1" applyBorder="1" applyAlignment="1">
      <alignment vertical="center"/>
    </xf>
    <xf numFmtId="176" fontId="44" fillId="0" borderId="25" xfId="0" applyNumberFormat="1" applyFont="1" applyBorder="1" applyAlignment="1">
      <alignment horizontal="left"/>
    </xf>
    <xf numFmtId="176" fontId="41" fillId="6" borderId="26" xfId="0" applyNumberFormat="1" applyFont="1" applyFill="1" applyBorder="1" applyAlignment="1">
      <alignment horizontal="center" vertical="center"/>
    </xf>
    <xf numFmtId="176" fontId="46" fillId="0" borderId="26" xfId="0" applyNumberFormat="1" applyFont="1" applyBorder="1" applyAlignment="1">
      <alignment horizontal="center" vertical="center"/>
    </xf>
    <xf numFmtId="176" fontId="46" fillId="6" borderId="26" xfId="0" applyNumberFormat="1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4" fontId="18" fillId="0" borderId="1" xfId="634" applyNumberFormat="1" applyFont="1" applyFill="1" applyBorder="1" applyAlignment="1">
      <alignment horizontal="center" vertical="center" wrapText="1"/>
    </xf>
    <xf numFmtId="14" fontId="26" fillId="4" borderId="1" xfId="634" applyNumberFormat="1" applyFont="1" applyFill="1" applyBorder="1" applyAlignment="1">
      <alignment horizontal="left" vertical="center"/>
    </xf>
    <xf numFmtId="14" fontId="16" fillId="0" borderId="1" xfId="634" applyNumberFormat="1" applyFont="1" applyFill="1" applyBorder="1" applyAlignment="1">
      <alignment horizontal="center" vertical="center" wrapText="1"/>
    </xf>
    <xf numFmtId="14" fontId="16" fillId="4" borderId="1" xfId="634" applyNumberFormat="1" applyFont="1" applyFill="1" applyBorder="1" applyAlignment="1">
      <alignment horizontal="center" vertical="center"/>
    </xf>
    <xf numFmtId="14" fontId="16" fillId="4" borderId="1" xfId="634" applyNumberFormat="1" applyFont="1" applyFill="1" applyBorder="1" applyAlignment="1">
      <alignment horizontal="center" vertical="center" wrapText="1"/>
    </xf>
    <xf numFmtId="14" fontId="17" fillId="4" borderId="1" xfId="634" applyNumberFormat="1" applyFont="1" applyFill="1" applyBorder="1" applyAlignment="1">
      <alignment horizontal="center" vertical="center" wrapText="1"/>
    </xf>
    <xf numFmtId="14" fontId="17" fillId="4" borderId="1" xfId="634" applyNumberFormat="1" applyFont="1" applyFill="1" applyBorder="1" applyAlignment="1">
      <alignment horizontal="center" vertical="center"/>
    </xf>
    <xf numFmtId="14" fontId="18" fillId="0" borderId="0" xfId="635" applyNumberFormat="1" applyFont="1" applyFill="1" applyAlignment="1">
      <alignment vertical="center"/>
    </xf>
    <xf numFmtId="14" fontId="16" fillId="0" borderId="0" xfId="635" applyNumberFormat="1" applyFont="1" applyFill="1" applyAlignment="1">
      <alignment horizontal="center" vertical="center"/>
    </xf>
    <xf numFmtId="176" fontId="18" fillId="0" borderId="1" xfId="0" applyFont="1" applyFill="1" applyBorder="1" applyAlignment="1">
      <alignment vertical="center"/>
    </xf>
    <xf numFmtId="176" fontId="47" fillId="0" borderId="1" xfId="662" applyFont="1" applyFill="1" applyBorder="1" applyAlignment="1">
      <alignment horizontal="center"/>
    </xf>
    <xf numFmtId="245" fontId="47" fillId="0" borderId="1" xfId="660" applyNumberFormat="1" applyFont="1" applyFill="1" applyBorder="1" applyAlignment="1">
      <alignment horizontal="center"/>
    </xf>
    <xf numFmtId="176" fontId="16" fillId="0" borderId="1" xfId="660" applyFont="1" applyFill="1" applyBorder="1" applyAlignment="1">
      <alignment horizontal="center"/>
    </xf>
    <xf numFmtId="176" fontId="41" fillId="0" borderId="1" xfId="0" applyNumberFormat="1" applyFont="1" applyFill="1" applyBorder="1" applyAlignment="1">
      <alignment horizontal="center" vertical="center"/>
    </xf>
    <xf numFmtId="176" fontId="26" fillId="0" borderId="0" xfId="0" applyFont="1" applyFill="1" applyBorder="1" applyAlignment="1">
      <alignment horizontal="left" vertical="center"/>
    </xf>
    <xf numFmtId="176" fontId="0" fillId="0" borderId="0" xfId="0" applyBorder="1" applyAlignment="1">
      <alignment vertical="center"/>
    </xf>
    <xf numFmtId="14" fontId="16" fillId="0" borderId="0" xfId="633" applyNumberFormat="1" applyFont="1" applyFill="1" applyBorder="1" applyAlignment="1">
      <alignment horizontal="center" vertical="center" wrapText="1"/>
    </xf>
    <xf numFmtId="14" fontId="16" fillId="0" borderId="0" xfId="640" applyNumberFormat="1" applyFont="1" applyFill="1" applyBorder="1" applyAlignment="1" applyProtection="1">
      <alignment horizontal="center"/>
    </xf>
    <xf numFmtId="14" fontId="17" fillId="0" borderId="0" xfId="0" applyNumberFormat="1" applyFont="1" applyFill="1" applyBorder="1" applyAlignment="1">
      <alignment horizontal="center" vertical="center"/>
    </xf>
    <xf numFmtId="176" fontId="16" fillId="0" borderId="0" xfId="612" applyNumberFormat="1" applyFont="1" applyFill="1" applyBorder="1" applyAlignment="1">
      <alignment horizontal="center" vertical="center"/>
    </xf>
    <xf numFmtId="176" fontId="8" fillId="4" borderId="6" xfId="612" applyNumberFormat="1" applyFont="1" applyFill="1" applyBorder="1" applyAlignment="1">
      <alignment horizontal="left" vertical="center"/>
    </xf>
    <xf numFmtId="176" fontId="8" fillId="4" borderId="7" xfId="612" applyNumberFormat="1" applyFont="1" applyFill="1" applyBorder="1" applyAlignment="1">
      <alignment horizontal="left" vertical="center"/>
    </xf>
    <xf numFmtId="176" fontId="8" fillId="4" borderId="2" xfId="612" applyNumberFormat="1" applyFont="1" applyFill="1" applyBorder="1" applyAlignment="1">
      <alignment horizontal="left" vertical="center"/>
    </xf>
    <xf numFmtId="176" fontId="16" fillId="4" borderId="1" xfId="612" applyNumberFormat="1" applyFont="1" applyFill="1" applyBorder="1" applyAlignment="1">
      <alignment horizontal="center" vertical="center"/>
    </xf>
    <xf numFmtId="176" fontId="3" fillId="4" borderId="1" xfId="612" applyNumberFormat="1" applyFont="1" applyFill="1" applyBorder="1" applyAlignment="1">
      <alignment horizontal="center" vertical="center" wrapText="1"/>
    </xf>
    <xf numFmtId="176" fontId="8" fillId="4" borderId="1" xfId="612" applyNumberFormat="1" applyFont="1" applyFill="1" applyBorder="1" applyAlignment="1">
      <alignment horizontal="center" vertical="center" wrapText="1"/>
    </xf>
    <xf numFmtId="176" fontId="8" fillId="4" borderId="1" xfId="612" applyNumberFormat="1" applyFont="1" applyFill="1" applyBorder="1" applyAlignment="1">
      <alignment horizontal="center" vertical="center"/>
    </xf>
    <xf numFmtId="176" fontId="16" fillId="4" borderId="3" xfId="612" applyNumberFormat="1" applyFont="1" applyFill="1" applyBorder="1" applyAlignment="1">
      <alignment horizontal="center" vertical="center"/>
    </xf>
    <xf numFmtId="176" fontId="3" fillId="4" borderId="3" xfId="612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/>
    </xf>
    <xf numFmtId="14" fontId="16" fillId="2" borderId="0" xfId="646" applyNumberFormat="1" applyFont="1" applyFill="1" applyBorder="1" applyAlignment="1">
      <alignment vertical="center"/>
    </xf>
    <xf numFmtId="254" fontId="47" fillId="2" borderId="0" xfId="0" applyNumberFormat="1" applyFont="1" applyFill="1" applyBorder="1" applyAlignment="1">
      <alignment horizontal="center" wrapText="1"/>
    </xf>
    <xf numFmtId="176" fontId="4" fillId="2" borderId="0" xfId="0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/>
    </xf>
    <xf numFmtId="14" fontId="26" fillId="4" borderId="1" xfId="0" applyNumberFormat="1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left" vertical="center" wrapText="1"/>
    </xf>
    <xf numFmtId="242" fontId="16" fillId="0" borderId="1" xfId="646" applyNumberFormat="1" applyFont="1" applyFill="1" applyBorder="1" applyAlignment="1">
      <alignment horizontal="center" vertical="center"/>
    </xf>
    <xf numFmtId="254" fontId="16" fillId="0" borderId="0" xfId="0" applyNumberFormat="1" applyFont="1" applyFill="1" applyBorder="1" applyAlignment="1">
      <alignment horizontal="center" vertical="center" wrapText="1"/>
    </xf>
    <xf numFmtId="176" fontId="18" fillId="0" borderId="0" xfId="0" applyFont="1" applyFill="1" applyAlignment="1">
      <alignment horizontal="center" vertical="center"/>
    </xf>
    <xf numFmtId="254" fontId="47" fillId="0" borderId="1" xfId="0" applyNumberFormat="1" applyFont="1" applyFill="1" applyBorder="1" applyAlignment="1">
      <alignment horizontal="center" wrapText="1"/>
    </xf>
    <xf numFmtId="176" fontId="18" fillId="2" borderId="0" xfId="0" applyFont="1" applyFill="1" applyAlignment="1">
      <alignment horizontal="center" vertical="center"/>
    </xf>
    <xf numFmtId="176" fontId="47" fillId="0" borderId="32" xfId="0" applyFont="1" applyFill="1" applyBorder="1" applyAlignment="1">
      <alignment horizontal="center"/>
    </xf>
    <xf numFmtId="176" fontId="5" fillId="0" borderId="19" xfId="0" applyFont="1" applyBorder="1" applyAlignment="1">
      <alignment horizontal="center" vertical="center"/>
    </xf>
    <xf numFmtId="254" fontId="16" fillId="0" borderId="0" xfId="0" applyNumberFormat="1" applyFont="1" applyFill="1" applyBorder="1" applyAlignment="1">
      <alignment horizontal="center" wrapText="1"/>
    </xf>
    <xf numFmtId="254" fontId="47" fillId="0" borderId="0" xfId="0" applyNumberFormat="1" applyFont="1" applyFill="1" applyBorder="1" applyAlignment="1">
      <alignment horizontal="center" wrapText="1"/>
    </xf>
    <xf numFmtId="14" fontId="16" fillId="0" borderId="0" xfId="662" applyNumberFormat="1" applyFont="1" applyFill="1" applyBorder="1" applyAlignment="1">
      <alignment horizontal="center" vertical="center"/>
    </xf>
    <xf numFmtId="14" fontId="26" fillId="4" borderId="1" xfId="652" applyNumberFormat="1" applyFont="1" applyFill="1" applyBorder="1" applyAlignment="1">
      <alignment horizontal="left" vertical="center"/>
    </xf>
    <xf numFmtId="14" fontId="18" fillId="4" borderId="1" xfId="652" applyNumberFormat="1" applyFont="1" applyFill="1" applyBorder="1" applyAlignment="1">
      <alignment horizontal="center" vertical="center"/>
    </xf>
    <xf numFmtId="14" fontId="18" fillId="4" borderId="1" xfId="652" applyNumberFormat="1" applyFont="1" applyFill="1" applyBorder="1" applyAlignment="1">
      <alignment horizontal="center" vertical="center" wrapText="1"/>
    </xf>
    <xf numFmtId="14" fontId="26" fillId="4" borderId="1" xfId="652" applyNumberFormat="1" applyFont="1" applyFill="1" applyBorder="1" applyAlignment="1">
      <alignment horizontal="center" vertical="center" wrapText="1"/>
    </xf>
    <xf numFmtId="14" fontId="26" fillId="4" borderId="1" xfId="652" applyNumberFormat="1" applyFont="1" applyFill="1" applyBorder="1" applyAlignment="1">
      <alignment horizontal="center" vertical="center"/>
    </xf>
    <xf numFmtId="14" fontId="16" fillId="0" borderId="0" xfId="652" applyNumberFormat="1" applyFont="1" applyFill="1" applyBorder="1" applyAlignment="1">
      <alignment horizontal="center" vertical="center"/>
    </xf>
    <xf numFmtId="176" fontId="4" fillId="0" borderId="0" xfId="652" applyFont="1" applyFill="1" applyAlignment="1">
      <alignment horizontal="center"/>
    </xf>
    <xf numFmtId="176" fontId="4" fillId="0" borderId="1" xfId="652" applyFont="1" applyFill="1" applyBorder="1" applyAlignment="1">
      <alignment horizontal="center"/>
    </xf>
    <xf numFmtId="176" fontId="4" fillId="0" borderId="1" xfId="652" applyFont="1" applyBorder="1" applyAlignment="1">
      <alignment horizontal="center"/>
    </xf>
    <xf numFmtId="176" fontId="32" fillId="0" borderId="1" xfId="652" applyNumberFormat="1" applyFont="1" applyFill="1" applyBorder="1" applyAlignment="1">
      <alignment horizontal="center" vertical="center"/>
    </xf>
    <xf numFmtId="176" fontId="35" fillId="0" borderId="1" xfId="652" applyNumberFormat="1" applyFont="1" applyFill="1" applyBorder="1" applyAlignment="1">
      <alignment horizontal="center" vertical="center"/>
    </xf>
    <xf numFmtId="176" fontId="4" fillId="0" borderId="0" xfId="652" applyFont="1" applyAlignment="1">
      <alignment horizontal="center"/>
    </xf>
    <xf numFmtId="176" fontId="4" fillId="5" borderId="0" xfId="652" applyFont="1" applyFill="1" applyAlignment="1">
      <alignment horizontal="center"/>
    </xf>
    <xf numFmtId="176" fontId="33" fillId="0" borderId="1" xfId="652" applyNumberFormat="1" applyFont="1" applyFill="1" applyBorder="1" applyAlignment="1">
      <alignment horizontal="center" vertical="center"/>
    </xf>
    <xf numFmtId="176" fontId="4" fillId="0" borderId="1" xfId="652" applyNumberFormat="1" applyFont="1" applyFill="1" applyBorder="1" applyAlignment="1">
      <alignment horizontal="center" vertical="center"/>
    </xf>
    <xf numFmtId="176" fontId="4" fillId="5" borderId="1" xfId="652" applyFont="1" applyFill="1" applyBorder="1" applyAlignment="1">
      <alignment horizontal="center"/>
    </xf>
    <xf numFmtId="176" fontId="35" fillId="2" borderId="0" xfId="654" applyFont="1" applyFill="1" applyAlignment="1">
      <alignment horizontal="left" vertical="center"/>
    </xf>
    <xf numFmtId="176" fontId="35" fillId="0" borderId="0" xfId="654" applyFont="1" applyAlignment="1">
      <alignment horizontal="left" vertical="center"/>
    </xf>
    <xf numFmtId="176" fontId="48" fillId="0" borderId="0" xfId="621" applyFont="1" applyFill="1" applyBorder="1" applyAlignment="1">
      <alignment horizontal="left" vertical="center"/>
    </xf>
    <xf numFmtId="176" fontId="4" fillId="0" borderId="0" xfId="0" applyFont="1" applyFill="1" applyAlignment="1">
      <alignment horizontal="left" vertical="center"/>
    </xf>
    <xf numFmtId="176" fontId="49" fillId="0" borderId="0" xfId="0" applyFont="1" applyFill="1" applyAlignment="1">
      <alignment horizontal="left" vertical="center"/>
    </xf>
    <xf numFmtId="16" fontId="48" fillId="0" borderId="0" xfId="621" applyNumberFormat="1" applyFont="1" applyFill="1" applyBorder="1" applyAlignment="1">
      <alignment horizontal="left" vertical="center"/>
    </xf>
    <xf numFmtId="16" fontId="4" fillId="0" borderId="0" xfId="0" applyNumberFormat="1" applyFont="1" applyFill="1" applyAlignment="1">
      <alignment horizontal="left" vertical="center"/>
    </xf>
    <xf numFmtId="176" fontId="4" fillId="2" borderId="1" xfId="0" applyFont="1" applyFill="1" applyBorder="1" applyAlignment="1">
      <alignment horizontal="left" vertical="center"/>
    </xf>
    <xf numFmtId="176" fontId="35" fillId="4" borderId="1" xfId="610" applyFont="1" applyFill="1" applyBorder="1" applyAlignment="1">
      <alignment vertical="center"/>
    </xf>
    <xf numFmtId="176" fontId="4" fillId="2" borderId="0" xfId="636" applyFont="1" applyFill="1" applyBorder="1" applyAlignment="1">
      <alignment horizontal="left"/>
    </xf>
    <xf numFmtId="176" fontId="50" fillId="0" borderId="0" xfId="0" applyFont="1" applyFill="1" applyAlignment="1">
      <alignment horizontal="left" vertical="center"/>
    </xf>
    <xf numFmtId="176" fontId="35" fillId="4" borderId="1" xfId="610" applyFont="1" applyFill="1" applyBorder="1" applyAlignment="1">
      <alignment horizontal="left" vertical="center"/>
    </xf>
    <xf numFmtId="16" fontId="35" fillId="4" borderId="1" xfId="610" applyNumberFormat="1" applyFont="1" applyFill="1" applyBorder="1" applyAlignment="1">
      <alignment horizontal="left" vertical="center" wrapText="1"/>
    </xf>
    <xf numFmtId="16" fontId="35" fillId="4" borderId="1" xfId="610" applyNumberFormat="1" applyFont="1" applyFill="1" applyBorder="1" applyAlignment="1">
      <alignment horizontal="left" vertical="center"/>
    </xf>
    <xf numFmtId="176" fontId="35" fillId="4" borderId="1" xfId="610" applyFont="1" applyFill="1" applyBorder="1" applyAlignment="1">
      <alignment horizontal="left"/>
    </xf>
    <xf numFmtId="176" fontId="35" fillId="4" borderId="1" xfId="636" applyFont="1" applyFill="1" applyBorder="1" applyAlignment="1">
      <alignment horizontal="left"/>
    </xf>
    <xf numFmtId="176" fontId="51" fillId="2" borderId="0" xfId="0" applyFont="1" applyFill="1" applyAlignment="1">
      <alignment horizontal="left" vertical="center"/>
    </xf>
    <xf numFmtId="176" fontId="4" fillId="0" borderId="1" xfId="636" applyFont="1" applyFill="1" applyBorder="1" applyAlignment="1">
      <alignment horizontal="left"/>
    </xf>
    <xf numFmtId="176" fontId="4" fillId="2" borderId="1" xfId="636" applyFont="1" applyFill="1" applyBorder="1" applyAlignment="1">
      <alignment horizontal="left"/>
    </xf>
    <xf numFmtId="176" fontId="4" fillId="2" borderId="1" xfId="610" applyFont="1" applyFill="1" applyBorder="1" applyAlignment="1">
      <alignment horizontal="left" vertical="center"/>
    </xf>
    <xf numFmtId="234" fontId="35" fillId="2" borderId="1" xfId="0" applyNumberFormat="1" applyFont="1" applyFill="1" applyBorder="1" applyAlignment="1">
      <alignment horizontal="left" vertical="center"/>
    </xf>
    <xf numFmtId="176" fontId="35" fillId="2" borderId="1" xfId="636" applyFont="1" applyFill="1" applyBorder="1" applyAlignment="1">
      <alignment horizontal="left"/>
    </xf>
    <xf numFmtId="16" fontId="4" fillId="2" borderId="1" xfId="0" applyNumberFormat="1" applyFont="1" applyFill="1" applyBorder="1" applyAlignment="1">
      <alignment horizontal="left" vertical="center"/>
    </xf>
    <xf numFmtId="176" fontId="4" fillId="2" borderId="0" xfId="0" applyFont="1" applyFill="1" applyAlignment="1">
      <alignment horizontal="left" vertical="center"/>
    </xf>
    <xf numFmtId="176" fontId="52" fillId="0" borderId="0" xfId="0" applyFont="1" applyFill="1" applyAlignment="1">
      <alignment horizontal="left" vertical="center"/>
    </xf>
    <xf numFmtId="176" fontId="49" fillId="2" borderId="0" xfId="0" applyFont="1" applyFill="1" applyAlignment="1">
      <alignment horizontal="left" vertical="center"/>
    </xf>
    <xf numFmtId="176" fontId="49" fillId="0" borderId="1" xfId="0" applyFont="1" applyFill="1" applyBorder="1" applyAlignment="1">
      <alignment horizontal="left" vertical="center"/>
    </xf>
    <xf numFmtId="176" fontId="35" fillId="0" borderId="1" xfId="0" applyFont="1" applyFill="1" applyBorder="1" applyAlignment="1">
      <alignment horizontal="left" vertical="center"/>
    </xf>
    <xf numFmtId="16" fontId="4" fillId="4" borderId="1" xfId="0" applyNumberFormat="1" applyFont="1" applyFill="1" applyBorder="1" applyAlignment="1">
      <alignment horizontal="left" vertical="center"/>
    </xf>
    <xf numFmtId="176" fontId="4" fillId="4" borderId="1" xfId="0" applyFont="1" applyFill="1" applyBorder="1" applyAlignment="1">
      <alignment horizontal="left" vertical="center" wrapText="1"/>
    </xf>
    <xf numFmtId="176" fontId="4" fillId="4" borderId="1" xfId="0" applyFont="1" applyFill="1" applyBorder="1" applyAlignment="1">
      <alignment horizontal="left" vertical="center"/>
    </xf>
    <xf numFmtId="16" fontId="4" fillId="4" borderId="1" xfId="0" applyNumberFormat="1" applyFont="1" applyFill="1" applyBorder="1" applyAlignment="1">
      <alignment horizontal="left"/>
    </xf>
    <xf numFmtId="16" fontId="4" fillId="4" borderId="1" xfId="0" applyNumberFormat="1" applyFont="1" applyFill="1" applyBorder="1" applyAlignment="1">
      <alignment horizontal="left" vertical="center" wrapText="1"/>
    </xf>
    <xf numFmtId="245" fontId="53" fillId="2" borderId="1" xfId="0" applyNumberFormat="1" applyFont="1" applyFill="1" applyBorder="1" applyAlignment="1" applyProtection="1">
      <alignment horizontal="left" vertical="center"/>
    </xf>
    <xf numFmtId="176" fontId="35" fillId="2" borderId="1" xfId="0" applyFont="1" applyFill="1" applyBorder="1" applyAlignment="1">
      <alignment horizontal="left" vertical="center"/>
    </xf>
    <xf numFmtId="176" fontId="51" fillId="0" borderId="0" xfId="0" applyFont="1" applyFill="1" applyAlignment="1">
      <alignment horizontal="left" vertical="center"/>
    </xf>
    <xf numFmtId="176" fontId="35" fillId="2" borderId="0" xfId="0" applyFont="1" applyFill="1" applyAlignment="1">
      <alignment horizontal="left" vertical="center"/>
    </xf>
    <xf numFmtId="176" fontId="35" fillId="2" borderId="1" xfId="610" applyFont="1" applyFill="1" applyBorder="1" applyAlignment="1">
      <alignment horizontal="left" vertical="center"/>
    </xf>
    <xf numFmtId="16" fontId="35" fillId="2" borderId="1" xfId="0" applyNumberFormat="1" applyFont="1" applyFill="1" applyBorder="1" applyAlignment="1">
      <alignment horizontal="left" vertical="center"/>
    </xf>
    <xf numFmtId="176" fontId="35" fillId="2" borderId="0" xfId="0" applyFont="1" applyFill="1" applyBorder="1" applyAlignment="1">
      <alignment horizontal="left" vertical="center"/>
    </xf>
    <xf numFmtId="176" fontId="35" fillId="2" borderId="0" xfId="0" applyFont="1" applyFill="1" applyBorder="1" applyAlignment="1">
      <alignment horizontal="left"/>
    </xf>
    <xf numFmtId="16" fontId="35" fillId="2" borderId="0" xfId="0" applyNumberFormat="1" applyFont="1" applyFill="1" applyAlignment="1">
      <alignment horizontal="left" vertical="center"/>
    </xf>
    <xf numFmtId="176" fontId="35" fillId="0" borderId="0" xfId="0" applyFont="1" applyFill="1" applyAlignment="1">
      <alignment horizontal="left" vertical="center"/>
    </xf>
    <xf numFmtId="176" fontId="35" fillId="0" borderId="0" xfId="0" applyFont="1" applyFill="1" applyBorder="1" applyAlignment="1">
      <alignment horizontal="left" vertical="center"/>
    </xf>
    <xf numFmtId="176" fontId="4" fillId="0" borderId="0" xfId="0" applyFont="1" applyFill="1" applyBorder="1" applyAlignment="1">
      <alignment horizontal="left" vertical="center"/>
    </xf>
    <xf numFmtId="16" fontId="35" fillId="0" borderId="0" xfId="0" applyNumberFormat="1" applyFont="1" applyFill="1" applyAlignment="1">
      <alignment horizontal="left" vertical="center"/>
    </xf>
    <xf numFmtId="176" fontId="35" fillId="0" borderId="1" xfId="0" applyFont="1" applyBorder="1" applyAlignment="1">
      <alignment horizontal="left" vertical="center" wrapText="1"/>
    </xf>
    <xf numFmtId="176" fontId="35" fillId="4" borderId="1" xfId="0" applyFont="1" applyFill="1" applyBorder="1" applyAlignment="1">
      <alignment horizontal="left" vertical="center"/>
    </xf>
    <xf numFmtId="176" fontId="35" fillId="4" borderId="1" xfId="0" applyNumberFormat="1" applyFont="1" applyFill="1" applyBorder="1" applyAlignment="1">
      <alignment horizontal="left" vertical="center" wrapText="1"/>
    </xf>
    <xf numFmtId="176" fontId="35" fillId="4" borderId="1" xfId="0" applyNumberFormat="1" applyFont="1" applyFill="1" applyBorder="1" applyAlignment="1">
      <alignment horizontal="left" vertical="center"/>
    </xf>
    <xf numFmtId="176" fontId="35" fillId="4" borderId="1" xfId="0" applyFont="1" applyFill="1" applyBorder="1" applyAlignment="1">
      <alignment horizontal="left"/>
    </xf>
    <xf numFmtId="176" fontId="4" fillId="2" borderId="1" xfId="0" applyFont="1" applyFill="1" applyBorder="1" applyAlignment="1">
      <alignment horizontal="left" vertical="center" wrapText="1"/>
    </xf>
    <xf numFmtId="176" fontId="35" fillId="2" borderId="1" xfId="0" applyFont="1" applyFill="1" applyBorder="1" applyAlignment="1" applyProtection="1">
      <alignment horizontal="left"/>
    </xf>
    <xf numFmtId="16" fontId="4" fillId="0" borderId="1" xfId="0" applyNumberFormat="1" applyFont="1" applyFill="1" applyBorder="1" applyAlignment="1">
      <alignment horizontal="left" vertical="center"/>
    </xf>
    <xf numFmtId="16" fontId="51" fillId="0" borderId="0" xfId="0" applyNumberFormat="1" applyFont="1" applyFill="1" applyAlignment="1">
      <alignment horizontal="left" vertical="center"/>
    </xf>
    <xf numFmtId="176" fontId="50" fillId="2" borderId="0" xfId="0" applyFont="1" applyFill="1" applyAlignment="1">
      <alignment horizontal="left" vertical="center"/>
    </xf>
    <xf numFmtId="176" fontId="50" fillId="2" borderId="1" xfId="0" applyFont="1" applyFill="1" applyBorder="1" applyAlignment="1">
      <alignment horizontal="left" vertical="center"/>
    </xf>
    <xf numFmtId="176" fontId="35" fillId="2" borderId="1" xfId="0" applyFont="1" applyFill="1" applyBorder="1" applyAlignment="1">
      <alignment horizontal="left" vertical="center" wrapText="1"/>
    </xf>
    <xf numFmtId="176" fontId="46" fillId="3" borderId="1" xfId="0" applyFont="1" applyFill="1" applyBorder="1" applyAlignment="1">
      <alignment horizontal="left" vertical="center" wrapText="1"/>
    </xf>
    <xf numFmtId="176" fontId="46" fillId="4" borderId="1" xfId="0" applyFont="1" applyFill="1" applyBorder="1" applyAlignment="1">
      <alignment horizontal="left" vertical="center"/>
    </xf>
    <xf numFmtId="176" fontId="46" fillId="4" borderId="1" xfId="0" applyFont="1" applyFill="1" applyBorder="1" applyAlignment="1">
      <alignment horizontal="left" vertical="center" wrapText="1"/>
    </xf>
    <xf numFmtId="176" fontId="46" fillId="3" borderId="1" xfId="0" applyFont="1" applyFill="1" applyBorder="1" applyAlignment="1">
      <alignment horizontal="left" vertical="center"/>
    </xf>
    <xf numFmtId="176" fontId="46" fillId="2" borderId="1" xfId="0" applyFont="1" applyFill="1" applyBorder="1" applyAlignment="1">
      <alignment horizontal="left" vertical="center"/>
    </xf>
    <xf numFmtId="176" fontId="46" fillId="2" borderId="1" xfId="0" applyFont="1" applyFill="1" applyBorder="1" applyAlignment="1">
      <alignment vertical="center"/>
    </xf>
    <xf numFmtId="242" fontId="35" fillId="2" borderId="1" xfId="0" applyNumberFormat="1" applyFont="1" applyFill="1" applyBorder="1" applyAlignment="1">
      <alignment horizontal="left" vertical="center"/>
    </xf>
    <xf numFmtId="176" fontId="35" fillId="0" borderId="1" xfId="648" applyFont="1" applyBorder="1" applyAlignment="1">
      <alignment horizontal="left" vertical="center" wrapText="1"/>
    </xf>
    <xf numFmtId="176" fontId="4" fillId="4" borderId="1" xfId="648" applyFont="1" applyFill="1" applyBorder="1" applyAlignment="1">
      <alignment horizontal="left" vertical="center"/>
    </xf>
    <xf numFmtId="176" fontId="35" fillId="4" borderId="1" xfId="648" applyFont="1" applyFill="1" applyBorder="1" applyAlignment="1">
      <alignment horizontal="left" vertical="center"/>
    </xf>
    <xf numFmtId="16" fontId="35" fillId="4" borderId="1" xfId="648" applyNumberFormat="1" applyFont="1" applyFill="1" applyBorder="1" applyAlignment="1">
      <alignment horizontal="left" vertical="center"/>
    </xf>
    <xf numFmtId="16" fontId="35" fillId="4" borderId="1" xfId="648" applyNumberFormat="1" applyFont="1" applyFill="1" applyBorder="1" applyAlignment="1">
      <alignment horizontal="left" vertical="center" wrapText="1"/>
    </xf>
    <xf numFmtId="176" fontId="35" fillId="4" borderId="1" xfId="648" applyFont="1" applyFill="1" applyBorder="1" applyAlignment="1">
      <alignment horizontal="left"/>
    </xf>
    <xf numFmtId="176" fontId="35" fillId="4" borderId="1" xfId="641" applyFont="1" applyFill="1" applyBorder="1" applyAlignment="1">
      <alignment horizontal="left"/>
    </xf>
    <xf numFmtId="16" fontId="35" fillId="4" borderId="1" xfId="648" applyNumberFormat="1" applyFont="1" applyFill="1" applyBorder="1" applyAlignment="1">
      <alignment horizontal="left"/>
    </xf>
    <xf numFmtId="176" fontId="4" fillId="2" borderId="1" xfId="648" applyFont="1" applyFill="1" applyBorder="1" applyAlignment="1">
      <alignment horizontal="left" vertical="center"/>
    </xf>
    <xf numFmtId="255" fontId="4" fillId="2" borderId="1" xfId="645" applyNumberFormat="1" applyFont="1" applyFill="1" applyBorder="1" applyAlignment="1">
      <alignment horizontal="center" vertical="center"/>
    </xf>
    <xf numFmtId="176" fontId="52" fillId="2" borderId="0" xfId="0" applyFont="1" applyFill="1" applyAlignment="1">
      <alignment horizontal="left" vertical="center"/>
    </xf>
    <xf numFmtId="16" fontId="4" fillId="2" borderId="0" xfId="0" applyNumberFormat="1" applyFont="1" applyFill="1" applyAlignment="1">
      <alignment horizontal="left" vertical="center"/>
    </xf>
    <xf numFmtId="176" fontId="4" fillId="2" borderId="0" xfId="0" applyFont="1" applyFill="1" applyBorder="1" applyAlignment="1">
      <alignment horizontal="left" vertical="center"/>
    </xf>
    <xf numFmtId="16" fontId="4" fillId="2" borderId="0" xfId="0" applyNumberFormat="1" applyFont="1" applyFill="1" applyBorder="1" applyAlignment="1">
      <alignment horizontal="left" vertical="center"/>
    </xf>
    <xf numFmtId="176" fontId="35" fillId="2" borderId="0" xfId="648" applyFont="1" applyFill="1" applyBorder="1" applyAlignment="1">
      <alignment horizontal="left" vertical="center"/>
    </xf>
    <xf numFmtId="176" fontId="4" fillId="2" borderId="0" xfId="0" applyFont="1" applyFill="1" applyBorder="1" applyAlignment="1" applyProtection="1">
      <alignment horizontal="left" vertical="center"/>
    </xf>
    <xf numFmtId="234" fontId="35" fillId="2" borderId="0" xfId="648" applyNumberFormat="1" applyFont="1" applyFill="1" applyBorder="1" applyAlignment="1" applyProtection="1">
      <alignment horizontal="left"/>
    </xf>
    <xf numFmtId="16" fontId="51" fillId="2" borderId="0" xfId="648" applyNumberFormat="1" applyFont="1" applyFill="1" applyBorder="1" applyAlignment="1">
      <alignment horizontal="left" vertical="center"/>
    </xf>
    <xf numFmtId="176" fontId="35" fillId="0" borderId="0" xfId="0" applyFont="1" applyBorder="1" applyAlignment="1">
      <alignment horizontal="left" vertical="center" wrapText="1"/>
    </xf>
    <xf numFmtId="176" fontId="35" fillId="0" borderId="0" xfId="0" applyFont="1" applyFill="1" applyBorder="1" applyAlignment="1">
      <alignment horizontal="left"/>
    </xf>
    <xf numFmtId="176" fontId="35" fillId="3" borderId="0" xfId="0" applyFont="1" applyFill="1" applyBorder="1" applyAlignment="1">
      <alignment horizontal="left" vertical="center"/>
    </xf>
    <xf numFmtId="16" fontId="35" fillId="0" borderId="0" xfId="0" applyNumberFormat="1" applyFont="1" applyFill="1" applyBorder="1" applyAlignment="1">
      <alignment horizontal="left"/>
    </xf>
    <xf numFmtId="256" fontId="35" fillId="0" borderId="0" xfId="0" applyNumberFormat="1" applyFont="1" applyFill="1" applyBorder="1" applyAlignment="1">
      <alignment horizontal="left"/>
    </xf>
    <xf numFmtId="16" fontId="35" fillId="4" borderId="1" xfId="0" applyNumberFormat="1" applyFont="1" applyFill="1" applyBorder="1" applyAlignment="1">
      <alignment horizontal="left" vertical="center"/>
    </xf>
    <xf numFmtId="16" fontId="35" fillId="4" borderId="1" xfId="0" applyNumberFormat="1" applyFont="1" applyFill="1" applyBorder="1" applyAlignment="1">
      <alignment horizontal="left"/>
    </xf>
    <xf numFmtId="16" fontId="35" fillId="4" borderId="1" xfId="668" applyNumberFormat="1" applyFont="1" applyFill="1" applyBorder="1" applyAlignment="1">
      <alignment horizontal="left" vertical="center"/>
    </xf>
    <xf numFmtId="16" fontId="4" fillId="2" borderId="0" xfId="0" applyNumberFormat="1" applyFont="1" applyFill="1" applyBorder="1" applyAlignment="1">
      <alignment horizontal="left" vertical="center" wrapText="1"/>
    </xf>
    <xf numFmtId="43" fontId="35" fillId="2" borderId="1" xfId="657" applyNumberFormat="1" applyFont="1" applyFill="1" applyBorder="1" applyAlignment="1">
      <alignment horizontal="left" vertical="top" wrapText="1"/>
    </xf>
    <xf numFmtId="16" fontId="35" fillId="0" borderId="1" xfId="0" applyNumberFormat="1" applyFont="1" applyFill="1" applyBorder="1" applyAlignment="1">
      <alignment horizontal="left" vertical="top"/>
    </xf>
    <xf numFmtId="176" fontId="4" fillId="2" borderId="1" xfId="0" applyFont="1" applyFill="1" applyBorder="1" applyAlignment="1">
      <alignment horizontal="left" vertical="top"/>
    </xf>
    <xf numFmtId="16" fontId="51" fillId="2" borderId="0" xfId="0" applyNumberFormat="1" applyFont="1" applyFill="1" applyBorder="1" applyAlignment="1">
      <alignment horizontal="left" vertical="center"/>
    </xf>
    <xf numFmtId="16" fontId="35" fillId="2" borderId="0" xfId="0" applyNumberFormat="1" applyFont="1" applyFill="1" applyBorder="1" applyAlignment="1">
      <alignment horizontal="left" vertical="center"/>
    </xf>
    <xf numFmtId="176" fontId="35" fillId="2" borderId="0" xfId="0" applyFont="1" applyFill="1" applyBorder="1" applyAlignment="1">
      <alignment horizontal="left" vertical="center" wrapText="1"/>
    </xf>
    <xf numFmtId="43" fontId="4" fillId="2" borderId="0" xfId="657" applyNumberFormat="1" applyFont="1" applyFill="1" applyBorder="1" applyAlignment="1">
      <alignment horizontal="center" vertical="top" wrapText="1"/>
    </xf>
    <xf numFmtId="16" fontId="35" fillId="0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left" vertical="center"/>
    </xf>
    <xf numFmtId="176" fontId="4" fillId="0" borderId="1" xfId="654" applyFont="1" applyBorder="1" applyAlignment="1">
      <alignment horizontal="left" vertical="center"/>
    </xf>
    <xf numFmtId="176" fontId="4" fillId="4" borderId="1" xfId="654" applyFont="1" applyFill="1" applyBorder="1" applyAlignment="1">
      <alignment horizontal="left" vertical="center"/>
    </xf>
    <xf numFmtId="176" fontId="4" fillId="0" borderId="1" xfId="654" applyFont="1" applyBorder="1" applyAlignment="1">
      <alignment horizontal="left"/>
    </xf>
    <xf numFmtId="16" fontId="4" fillId="4" borderId="1" xfId="654" applyNumberFormat="1" applyFont="1" applyFill="1" applyBorder="1" applyAlignment="1">
      <alignment horizontal="left" vertical="center" wrapText="1"/>
    </xf>
    <xf numFmtId="16" fontId="4" fillId="4" borderId="1" xfId="654" applyNumberFormat="1" applyFont="1" applyFill="1" applyBorder="1" applyAlignment="1">
      <alignment horizontal="left" vertical="center"/>
    </xf>
    <xf numFmtId="176" fontId="4" fillId="2" borderId="1" xfId="654" applyFont="1" applyFill="1" applyBorder="1" applyAlignment="1">
      <alignment horizontal="left"/>
    </xf>
    <xf numFmtId="176" fontId="4" fillId="4" borderId="1" xfId="654" applyFont="1" applyFill="1" applyBorder="1" applyAlignment="1">
      <alignment horizontal="left"/>
    </xf>
    <xf numFmtId="176" fontId="4" fillId="4" borderId="1" xfId="636" applyFont="1" applyFill="1" applyBorder="1" applyAlignment="1">
      <alignment horizontal="left"/>
    </xf>
    <xf numFmtId="16" fontId="4" fillId="4" borderId="1" xfId="654" applyNumberFormat="1" applyFont="1" applyFill="1" applyBorder="1" applyAlignment="1">
      <alignment horizontal="left"/>
    </xf>
    <xf numFmtId="176" fontId="4" fillId="2" borderId="1" xfId="654" applyFont="1" applyFill="1" applyBorder="1" applyAlignment="1">
      <alignment horizontal="left" vertical="center"/>
    </xf>
    <xf numFmtId="234" fontId="4" fillId="2" borderId="1" xfId="649" applyNumberFormat="1" applyFont="1" applyFill="1" applyBorder="1" applyAlignment="1">
      <alignment horizontal="left"/>
    </xf>
    <xf numFmtId="16" fontId="4" fillId="2" borderId="1" xfId="654" applyNumberFormat="1" applyFont="1" applyFill="1" applyBorder="1" applyAlignment="1">
      <alignment horizontal="left" vertical="top"/>
    </xf>
    <xf numFmtId="16" fontId="4" fillId="2" borderId="1" xfId="654" applyNumberFormat="1" applyFont="1" applyFill="1" applyBorder="1" applyAlignment="1">
      <alignment horizontal="left" vertical="center" wrapText="1"/>
    </xf>
    <xf numFmtId="16" fontId="51" fillId="2" borderId="1" xfId="654" applyNumberFormat="1" applyFont="1" applyFill="1" applyBorder="1" applyAlignment="1">
      <alignment horizontal="left" vertical="center"/>
    </xf>
    <xf numFmtId="16" fontId="4" fillId="2" borderId="1" xfId="654" applyNumberFormat="1" applyFont="1" applyFill="1" applyBorder="1" applyAlignment="1">
      <alignment horizontal="left" vertical="center"/>
    </xf>
    <xf numFmtId="176" fontId="4" fillId="0" borderId="1" xfId="654" applyFont="1" applyBorder="1" applyAlignment="1">
      <alignment horizontal="left" vertical="top"/>
    </xf>
    <xf numFmtId="49" fontId="54" fillId="2" borderId="1" xfId="0" applyNumberFormat="1" applyFont="1" applyFill="1" applyBorder="1" applyAlignment="1">
      <alignment horizontal="center" shrinkToFit="1"/>
    </xf>
    <xf numFmtId="16" fontId="4" fillId="2" borderId="1" xfId="0" applyNumberFormat="1" applyFont="1" applyFill="1" applyBorder="1" applyAlignment="1">
      <alignment horizontal="left" vertical="top"/>
    </xf>
    <xf numFmtId="16" fontId="51" fillId="2" borderId="1" xfId="0" applyNumberFormat="1" applyFont="1" applyFill="1" applyBorder="1" applyAlignment="1">
      <alignment horizontal="left" vertical="center"/>
    </xf>
    <xf numFmtId="49" fontId="54" fillId="2" borderId="0" xfId="0" applyNumberFormat="1" applyFont="1" applyFill="1" applyBorder="1" applyAlignment="1">
      <alignment horizontal="center" shrinkToFit="1"/>
    </xf>
    <xf numFmtId="176" fontId="4" fillId="2" borderId="0" xfId="0" applyFont="1" applyFill="1" applyBorder="1" applyAlignment="1">
      <alignment horizontal="left" vertical="center" wrapText="1"/>
    </xf>
    <xf numFmtId="234" fontId="4" fillId="2" borderId="0" xfId="649" applyNumberFormat="1" applyFont="1" applyFill="1" applyBorder="1" applyAlignment="1">
      <alignment horizontal="left"/>
    </xf>
    <xf numFmtId="16" fontId="4" fillId="2" borderId="0" xfId="0" applyNumberFormat="1" applyFont="1" applyFill="1" applyBorder="1" applyAlignment="1">
      <alignment horizontal="left" vertical="top"/>
    </xf>
    <xf numFmtId="176" fontId="4" fillId="4" borderId="6" xfId="0" applyFont="1" applyFill="1" applyBorder="1" applyAlignment="1">
      <alignment horizontal="left" vertical="center"/>
    </xf>
    <xf numFmtId="176" fontId="4" fillId="4" borderId="7" xfId="0" applyFont="1" applyFill="1" applyBorder="1" applyAlignment="1">
      <alignment horizontal="left" vertical="center"/>
    </xf>
    <xf numFmtId="176" fontId="4" fillId="4" borderId="3" xfId="0" applyFont="1" applyFill="1" applyBorder="1" applyAlignment="1">
      <alignment horizontal="left" vertical="center"/>
    </xf>
    <xf numFmtId="176" fontId="4" fillId="4" borderId="1" xfId="0" applyFont="1" applyFill="1" applyBorder="1" applyAlignment="1">
      <alignment horizontal="left"/>
    </xf>
    <xf numFmtId="16" fontId="4" fillId="4" borderId="1" xfId="658" applyNumberFormat="1" applyFont="1" applyFill="1" applyBorder="1" applyAlignment="1">
      <alignment horizontal="left" vertical="center" wrapText="1"/>
    </xf>
    <xf numFmtId="16" fontId="4" fillId="4" borderId="3" xfId="0" applyNumberFormat="1" applyFont="1" applyFill="1" applyBorder="1" applyAlignment="1">
      <alignment horizontal="left" vertical="center" wrapText="1"/>
    </xf>
    <xf numFmtId="176" fontId="4" fillId="0" borderId="1" xfId="0" applyFont="1" applyFill="1" applyBorder="1" applyAlignment="1" applyProtection="1">
      <alignment horizontal="left"/>
    </xf>
    <xf numFmtId="176" fontId="4" fillId="0" borderId="1" xfId="0" applyNumberFormat="1" applyFont="1" applyFill="1" applyBorder="1" applyAlignment="1">
      <alignment horizontal="left" vertical="center"/>
    </xf>
    <xf numFmtId="257" fontId="55" fillId="0" borderId="1" xfId="0" applyNumberFormat="1" applyFont="1" applyFill="1" applyBorder="1" applyAlignment="1" applyProtection="1">
      <alignment horizontal="left"/>
    </xf>
    <xf numFmtId="234" fontId="4" fillId="0" borderId="1" xfId="0" applyNumberFormat="1" applyFont="1" applyFill="1" applyBorder="1" applyAlignment="1" applyProtection="1">
      <alignment horizontal="left"/>
    </xf>
    <xf numFmtId="176" fontId="56" fillId="0" borderId="0" xfId="0" applyFont="1" applyFill="1"/>
    <xf numFmtId="176" fontId="4" fillId="0" borderId="0" xfId="0" applyFont="1" applyFill="1" applyBorder="1" applyAlignment="1" applyProtection="1">
      <alignment horizontal="left"/>
    </xf>
    <xf numFmtId="16" fontId="51" fillId="5" borderId="1" xfId="0" applyNumberFormat="1" applyFont="1" applyFill="1" applyBorder="1" applyAlignment="1">
      <alignment horizontal="left" vertical="center"/>
    </xf>
    <xf numFmtId="176" fontId="38" fillId="2" borderId="0" xfId="0" applyFont="1" applyFill="1"/>
    <xf numFmtId="176" fontId="4" fillId="2" borderId="1" xfId="0" applyFont="1" applyFill="1" applyBorder="1" applyAlignment="1" applyProtection="1">
      <alignment horizontal="left"/>
    </xf>
    <xf numFmtId="176" fontId="4" fillId="2" borderId="1" xfId="0" applyNumberFormat="1" applyFont="1" applyFill="1" applyBorder="1" applyAlignment="1">
      <alignment horizontal="left" vertical="center"/>
    </xf>
    <xf numFmtId="234" fontId="4" fillId="2" borderId="1" xfId="0" applyNumberFormat="1" applyFont="1" applyFill="1" applyBorder="1" applyAlignment="1" applyProtection="1">
      <alignment horizontal="left"/>
    </xf>
    <xf numFmtId="176" fontId="56" fillId="2" borderId="0" xfId="0" applyFont="1" applyFill="1"/>
    <xf numFmtId="176" fontId="4" fillId="2" borderId="0" xfId="0" applyFont="1" applyFill="1" applyBorder="1" applyAlignment="1" applyProtection="1">
      <alignment horizontal="left"/>
    </xf>
    <xf numFmtId="176" fontId="4" fillId="2" borderId="0" xfId="0" applyNumberFormat="1" applyFont="1" applyFill="1" applyBorder="1" applyAlignment="1">
      <alignment horizontal="left" vertical="center"/>
    </xf>
    <xf numFmtId="234" fontId="4" fillId="2" borderId="0" xfId="0" applyNumberFormat="1" applyFont="1" applyFill="1" applyBorder="1" applyAlignment="1" applyProtection="1">
      <alignment horizontal="left"/>
    </xf>
    <xf numFmtId="16" fontId="51" fillId="0" borderId="0" xfId="0" applyNumberFormat="1" applyFont="1" applyFill="1" applyBorder="1" applyAlignment="1">
      <alignment horizontal="left" vertical="center"/>
    </xf>
    <xf numFmtId="16" fontId="4" fillId="4" borderId="6" xfId="0" applyNumberFormat="1" applyFont="1" applyFill="1" applyBorder="1" applyAlignment="1">
      <alignment horizontal="left" vertical="center"/>
    </xf>
    <xf numFmtId="16" fontId="4" fillId="4" borderId="7" xfId="0" applyNumberFormat="1" applyFont="1" applyFill="1" applyBorder="1" applyAlignment="1">
      <alignment horizontal="left" vertical="center"/>
    </xf>
    <xf numFmtId="16" fontId="4" fillId="4" borderId="2" xfId="0" applyNumberFormat="1" applyFont="1" applyFill="1" applyBorder="1" applyAlignment="1">
      <alignment horizontal="left" vertical="center"/>
    </xf>
    <xf numFmtId="16" fontId="4" fillId="4" borderId="3" xfId="0" applyNumberFormat="1" applyFont="1" applyFill="1" applyBorder="1" applyAlignment="1">
      <alignment horizontal="left"/>
    </xf>
    <xf numFmtId="16" fontId="4" fillId="4" borderId="1" xfId="648" applyNumberFormat="1" applyFont="1" applyFill="1" applyBorder="1" applyAlignment="1">
      <alignment horizontal="left" vertical="center" wrapText="1"/>
    </xf>
    <xf numFmtId="16" fontId="4" fillId="4" borderId="1" xfId="648" applyNumberFormat="1" applyFont="1" applyFill="1" applyBorder="1" applyAlignment="1">
      <alignment horizontal="left" vertical="center"/>
    </xf>
    <xf numFmtId="176" fontId="4" fillId="4" borderId="1" xfId="648" applyFont="1" applyFill="1" applyBorder="1" applyAlignment="1">
      <alignment horizontal="left"/>
    </xf>
    <xf numFmtId="176" fontId="4" fillId="4" borderId="1" xfId="641" applyFont="1" applyFill="1" applyBorder="1" applyAlignment="1">
      <alignment horizontal="left"/>
    </xf>
    <xf numFmtId="16" fontId="4" fillId="4" borderId="1" xfId="648" applyNumberFormat="1" applyFont="1" applyFill="1" applyBorder="1" applyAlignment="1">
      <alignment horizontal="left"/>
    </xf>
    <xf numFmtId="176" fontId="4" fillId="0" borderId="1" xfId="0" applyFont="1" applyFill="1" applyBorder="1" applyAlignment="1">
      <alignment horizontal="left" vertical="center"/>
    </xf>
    <xf numFmtId="243" fontId="16" fillId="0" borderId="1" xfId="0" applyNumberFormat="1" applyFont="1" applyFill="1" applyBorder="1" applyAlignment="1" quotePrefix="1">
      <alignment horizontal="center" vertical="center" wrapText="1"/>
    </xf>
  </cellXfs>
  <cellStyles count="8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?" xfId="49"/>
    <cellStyle name="??? ?????" xfId="50"/>
    <cellStyle name="??? ????? 10" xfId="51"/>
    <cellStyle name="?????" xfId="52"/>
    <cellStyle name="??_94?? (2)" xfId="53"/>
    <cellStyle name="_1004 MAL II線" xfId="54"/>
    <cellStyle name="_1004 MAL II線 2" xfId="55"/>
    <cellStyle name="_201102_JTP+CJ12" xfId="56"/>
    <cellStyle name="_201203 以後CVT-營運分析" xfId="57"/>
    <cellStyle name="_EURCOAMXシステムコスト　July28.2009" xfId="58"/>
    <cellStyle name="_Sheet1_1" xfId="59"/>
    <cellStyle name="¿­¾îº» ÇÏÀÌÆÛ¸µÅ©" xfId="60"/>
    <cellStyle name="¿­¾îº» ÇÏÀÌÆÛ¸µÅ© 6" xfId="61"/>
    <cellStyle name="•W?_BOOKSHIP" xfId="62"/>
    <cellStyle name="ÊÝ [0.00]_Region Orders (2)" xfId="63"/>
    <cellStyle name="ÊÝ_Region Orders (2)" xfId="64"/>
    <cellStyle name="W_Pacific Region P&amp;L" xfId="65"/>
    <cellStyle name="20% - Accent1" xfId="66"/>
    <cellStyle name="20% - Accent1 10" xfId="67"/>
    <cellStyle name="20% - Accent1 2" xfId="68"/>
    <cellStyle name="20% - Accent1 3 6" xfId="69"/>
    <cellStyle name="20% - Accent2" xfId="70"/>
    <cellStyle name="20% - Accent2 10" xfId="71"/>
    <cellStyle name="20% - Accent2 2" xfId="72"/>
    <cellStyle name="20% - Accent3" xfId="73"/>
    <cellStyle name="20% - Accent3 10" xfId="74"/>
    <cellStyle name="20% - Accent3 2" xfId="75"/>
    <cellStyle name="20% - Accent4" xfId="76"/>
    <cellStyle name="20% - Accent4 10" xfId="77"/>
    <cellStyle name="20% - Accent5" xfId="78"/>
    <cellStyle name="20% - Accent5 10" xfId="79"/>
    <cellStyle name="20% - Accent5_2012_1st_Qtr_SKD_Review" xfId="80"/>
    <cellStyle name="20% - Accent6 10" xfId="81"/>
    <cellStyle name="20% - アクセント 1" xfId="82"/>
    <cellStyle name="20% - アクセント 1 6" xfId="83"/>
    <cellStyle name="20% - アクセント 2" xfId="84"/>
    <cellStyle name="20% - アクセント 2 6" xfId="85"/>
    <cellStyle name="20% - アクセント 3" xfId="86"/>
    <cellStyle name="20% - アクセント 3 6" xfId="87"/>
    <cellStyle name="20% - アクセント 4" xfId="88"/>
    <cellStyle name="20% - アクセント 4 6" xfId="89"/>
    <cellStyle name="20% - アクセント 5" xfId="90"/>
    <cellStyle name="20% - アクセント 5 6" xfId="91"/>
    <cellStyle name="20% - アクセント 6" xfId="92"/>
    <cellStyle name="20% - アクセント 6 6" xfId="93"/>
    <cellStyle name="20% - 강조색1" xfId="94"/>
    <cellStyle name="20% - 강조색1 10" xfId="95"/>
    <cellStyle name="20% - 강조색1 2" xfId="96"/>
    <cellStyle name="20% - 강조색2" xfId="97"/>
    <cellStyle name="20% - 강조색2 10" xfId="98"/>
    <cellStyle name="20% - 강조색2 2" xfId="99"/>
    <cellStyle name="20% - 강조색3" xfId="100"/>
    <cellStyle name="20% - 강조색3 10" xfId="101"/>
    <cellStyle name="20% - 강조색3 2" xfId="102"/>
    <cellStyle name="20% - 강조색4" xfId="103"/>
    <cellStyle name="20% - 강조색5" xfId="104"/>
    <cellStyle name="20% - 강조색5 10" xfId="105"/>
    <cellStyle name="20% - 강조색5 2" xfId="106"/>
    <cellStyle name="20% - 강조색6" xfId="107"/>
    <cellStyle name="20% - 輔色1" xfId="108"/>
    <cellStyle name="20% - 輔色1 5" xfId="109"/>
    <cellStyle name="20% - 輔色2" xfId="110"/>
    <cellStyle name="20% - 輔色2 5" xfId="111"/>
    <cellStyle name="20% - 輔色3" xfId="112"/>
    <cellStyle name="20% - 輔色3 5" xfId="113"/>
    <cellStyle name="20% - 輔色4" xfId="114"/>
    <cellStyle name="20% - 輔色4 5" xfId="115"/>
    <cellStyle name="20% - 輔色5" xfId="116"/>
    <cellStyle name="20% - 輔色5 5" xfId="117"/>
    <cellStyle name="20% - 輔色6" xfId="118"/>
    <cellStyle name="20% - 輔色6 5" xfId="119"/>
    <cellStyle name="20% - 强调文字颜色 1 2" xfId="120"/>
    <cellStyle name="20% - 强调文字颜色 1 3 2" xfId="121"/>
    <cellStyle name="20% - 强调文字颜色 2 2" xfId="122"/>
    <cellStyle name="20% - 强调文字颜色 2 3 2" xfId="123"/>
    <cellStyle name="20% - 强调文字颜色 3 2" xfId="124"/>
    <cellStyle name="20% - 强调文字颜色 3 3 2" xfId="125"/>
    <cellStyle name="20% - 强调文字颜色 4 2" xfId="126"/>
    <cellStyle name="20% - 强调文字颜色 4 3 2" xfId="127"/>
    <cellStyle name="20% - 强调文字颜色 5 2" xfId="128"/>
    <cellStyle name="20% - 强调文字颜色 5 3 2" xfId="129"/>
    <cellStyle name="20% - 强调文字颜色 6 3 2" xfId="130"/>
    <cellStyle name="40% - Accent1" xfId="131"/>
    <cellStyle name="40% - Accent1 10" xfId="132"/>
    <cellStyle name="40% - Accent1 2" xfId="133"/>
    <cellStyle name="40% - Accent2 10" xfId="134"/>
    <cellStyle name="40% - Accent2_2012_1st_Qtr_SKD_Review" xfId="135"/>
    <cellStyle name="40% - Accent3" xfId="136"/>
    <cellStyle name="40% - Accent3 10" xfId="137"/>
    <cellStyle name="40% - Accent3 2" xfId="138"/>
    <cellStyle name="40% - Accent5_2012_1st_Qtr_SKD_Review" xfId="139"/>
    <cellStyle name="40% - Accent6" xfId="140"/>
    <cellStyle name="40% - Accent6 10" xfId="141"/>
    <cellStyle name="40% - アクセント 1" xfId="142"/>
    <cellStyle name="40% - アクセント 1 6" xfId="143"/>
    <cellStyle name="40% - アクセント 2" xfId="144"/>
    <cellStyle name="40% - アクセント 2 6" xfId="145"/>
    <cellStyle name="40% - アクセント 3" xfId="146"/>
    <cellStyle name="40% - アクセント 3 6" xfId="147"/>
    <cellStyle name="40% - アクセント 6" xfId="148"/>
    <cellStyle name="40% - アクセント 6 6" xfId="149"/>
    <cellStyle name="40% - 강조색1" xfId="150"/>
    <cellStyle name="40% - 강조색2" xfId="151"/>
    <cellStyle name="40% - 강조색2 10" xfId="152"/>
    <cellStyle name="40% - 강조색2 2" xfId="153"/>
    <cellStyle name="40% - 강조색3" xfId="154"/>
    <cellStyle name="40% - 강조색3 10" xfId="155"/>
    <cellStyle name="40% - 강조색3 2" xfId="156"/>
    <cellStyle name="40% - 강조색5 10" xfId="157"/>
    <cellStyle name="40% - 강조색5 2" xfId="158"/>
    <cellStyle name="40% - 강조색6" xfId="159"/>
    <cellStyle name="40% - 輔色1" xfId="160"/>
    <cellStyle name="40% - 輔色1 5" xfId="161"/>
    <cellStyle name="40% - 輔色2" xfId="162"/>
    <cellStyle name="40% - 輔色2 5" xfId="163"/>
    <cellStyle name="40% - 輔色3" xfId="164"/>
    <cellStyle name="40% - 輔色3 5" xfId="165"/>
    <cellStyle name="40% - 輔色6" xfId="166"/>
    <cellStyle name="40% - 輔色6 5" xfId="167"/>
    <cellStyle name="40% - 强调文字颜色 1 3 2" xfId="168"/>
    <cellStyle name="40% - 强调文字颜色 2 3 2" xfId="169"/>
    <cellStyle name="40% - 强调文字颜色 3 2" xfId="170"/>
    <cellStyle name="40% - 强调文字颜色 3 3 2" xfId="171"/>
    <cellStyle name="40% - 强调文字颜色 4 2" xfId="172"/>
    <cellStyle name="40% - 强调文字颜色 6 3 2" xfId="173"/>
    <cellStyle name="60% - Accent1" xfId="174"/>
    <cellStyle name="60% - Accent1 10" xfId="175"/>
    <cellStyle name="60% - Accent1 2" xfId="176"/>
    <cellStyle name="60% - Accent2" xfId="177"/>
    <cellStyle name="60% - Accent2 10" xfId="178"/>
    <cellStyle name="60% - Accent2_2012_1st_Qtr_SKD_Review" xfId="179"/>
    <cellStyle name="60% - Accent3" xfId="180"/>
    <cellStyle name="60% - Accent3 10" xfId="181"/>
    <cellStyle name="60% - Accent3 2" xfId="182"/>
    <cellStyle name="60% - Accent4" xfId="183"/>
    <cellStyle name="60% - Accent4 10" xfId="184"/>
    <cellStyle name="60% - Accent4 2" xfId="185"/>
    <cellStyle name="60% - Accent5 10" xfId="186"/>
    <cellStyle name="60% - Accent5_2012_1st_Qtr_SKD_Review" xfId="187"/>
    <cellStyle name="60% - Accent6" xfId="188"/>
    <cellStyle name="60% - Accent6 10" xfId="189"/>
    <cellStyle name="60% - Accent6 3 5" xfId="190"/>
    <cellStyle name="60% - アクセント 1" xfId="191"/>
    <cellStyle name="60% - アクセント 1 6" xfId="192"/>
    <cellStyle name="60% - アクセント 2" xfId="193"/>
    <cellStyle name="60% - アクセント 2 6" xfId="194"/>
    <cellStyle name="60% - アクセント 3" xfId="195"/>
    <cellStyle name="60% - アクセント 3 6" xfId="196"/>
    <cellStyle name="60% - アクセント 4" xfId="197"/>
    <cellStyle name="60% - アクセント 4 6" xfId="198"/>
    <cellStyle name="60% - アクセント 5" xfId="199"/>
    <cellStyle name="60% - アクセント 5 6" xfId="200"/>
    <cellStyle name="60% - アクセント 6" xfId="201"/>
    <cellStyle name="60% - アクセント 6 6" xfId="202"/>
    <cellStyle name="60% - 강조색1" xfId="203"/>
    <cellStyle name="60% - 강조색1 10" xfId="204"/>
    <cellStyle name="60% - 강조색1 2" xfId="205"/>
    <cellStyle name="60% - 강조색2" xfId="206"/>
    <cellStyle name="60% - 강조색2 10" xfId="207"/>
    <cellStyle name="60% - 강조색2 2" xfId="208"/>
    <cellStyle name="60% - 강조색3" xfId="209"/>
    <cellStyle name="60% - 강조색3 10" xfId="210"/>
    <cellStyle name="60% - 강조색3 2" xfId="211"/>
    <cellStyle name="60% - 강조색4" xfId="212"/>
    <cellStyle name="60% - 강조색4 10" xfId="213"/>
    <cellStyle name="60% - 강조색4 2" xfId="214"/>
    <cellStyle name="60% - 강조색5" xfId="215"/>
    <cellStyle name="60% - 강조색6" xfId="216"/>
    <cellStyle name="60% - 강조색6 10" xfId="217"/>
    <cellStyle name="60% - 강조색6 2" xfId="218"/>
    <cellStyle name="60% - 輔色1" xfId="219"/>
    <cellStyle name="60% - 輔色1 5" xfId="220"/>
    <cellStyle name="60% - 輔色2" xfId="221"/>
    <cellStyle name="60% - 輔色2 5" xfId="222"/>
    <cellStyle name="60% - 輔色3" xfId="223"/>
    <cellStyle name="60% - 輔色3 5" xfId="224"/>
    <cellStyle name="60% - 輔色4" xfId="225"/>
    <cellStyle name="60% - 輔色4 5" xfId="226"/>
    <cellStyle name="60% - 輔色5" xfId="227"/>
    <cellStyle name="60% - 輔色5 5" xfId="228"/>
    <cellStyle name="60% - 輔色6" xfId="229"/>
    <cellStyle name="60% - 輔色6 5" xfId="230"/>
    <cellStyle name="60% - 强调文字颜色 1 2" xfId="231"/>
    <cellStyle name="60% - 强调文字颜色 2 2" xfId="232"/>
    <cellStyle name="60% - 强调文字颜色 3 2" xfId="233"/>
    <cellStyle name="60% - 强调文字颜色 4 2" xfId="234"/>
    <cellStyle name="60% - 强调文字颜色 6 2" xfId="235"/>
    <cellStyle name="A??? [0]_INQUIRY ???÷A?A? " xfId="236"/>
    <cellStyle name="A¨­￠￢￠O [0]_laroux" xfId="237"/>
    <cellStyle name="A¨­￠￢￠O_laroux" xfId="238"/>
    <cellStyle name="Accent1" xfId="239"/>
    <cellStyle name="Accent1 10" xfId="240"/>
    <cellStyle name="Accent2" xfId="241"/>
    <cellStyle name="Accent2 10" xfId="242"/>
    <cellStyle name="Accent2 3 5" xfId="243"/>
    <cellStyle name="Accent2_2012_1st_Qtr_SKD_Review" xfId="244"/>
    <cellStyle name="Accent3" xfId="245"/>
    <cellStyle name="Accent3 10" xfId="246"/>
    <cellStyle name="Accent3_2012_1st_Qtr_SKD_Review" xfId="247"/>
    <cellStyle name="Accent4 2" xfId="248"/>
    <cellStyle name="Accent6" xfId="249"/>
    <cellStyle name="Accent6 10" xfId="250"/>
    <cellStyle name="Accent6_2012_1st_Qtr_SKD_Review" xfId="251"/>
    <cellStyle name="AeE­ [0]_INQUIRY ¿μ¾÷AßAø " xfId="252"/>
    <cellStyle name="AeE¡ⓒ [0]_laroux" xfId="253"/>
    <cellStyle name="AeE¡ⓒ_laroux" xfId="254"/>
    <cellStyle name="args.style" xfId="255"/>
    <cellStyle name="ÄÞ¸¶ [0]_94½ÇÀû (2)" xfId="256"/>
    <cellStyle name="ÄÞ¸¶ [0]_pldt" xfId="257"/>
    <cellStyle name="Bad" xfId="258"/>
    <cellStyle name="Bad 10" xfId="259"/>
    <cellStyle name="Bad 3 5" xfId="260"/>
    <cellStyle name="Bad_2012_1st_Qtr_SKD_Review" xfId="261"/>
    <cellStyle name="Besuchter Hyperlink_emc_cosco_khl volumes" xfId="262"/>
    <cellStyle name="BLE2" xfId="263"/>
    <cellStyle name="BLEBLE" xfId="264"/>
    <cellStyle name="Border" xfId="265"/>
    <cellStyle name="Buena" xfId="266"/>
    <cellStyle name="C?A?_???÷CoE? " xfId="267"/>
    <cellStyle name="C?AØ_¿?¾÷CoE² " xfId="268"/>
    <cellStyle name="C¡IA¨ª_laroux" xfId="269"/>
    <cellStyle name="Ç¥ÁØ_AMA-84D" xfId="270"/>
    <cellStyle name="Calc Currency (0)" xfId="271"/>
    <cellStyle name="Calc Currency (0) 10" xfId="272"/>
    <cellStyle name="Calc Currency (0) 2" xfId="273"/>
    <cellStyle name="Calc Currency (0) 2 2" xfId="274"/>
    <cellStyle name="Calc Currency (0) 3" xfId="275"/>
    <cellStyle name="Calc Currency (0) 8" xfId="276"/>
    <cellStyle name="Calculation" xfId="277"/>
    <cellStyle name="Calculation 14" xfId="278"/>
    <cellStyle name="Calculation 2" xfId="279"/>
    <cellStyle name="Celda de comprobación" xfId="280"/>
    <cellStyle name="Celda vinculada" xfId="281"/>
    <cellStyle name="Check Cell 10" xfId="282"/>
    <cellStyle name="Check Cell_2012_1st_Qtr_SKD_Review" xfId="283"/>
    <cellStyle name="ÇÏÀÌÆÛ¸µÅ©" xfId="284"/>
    <cellStyle name="ÇÏÀÌÆÛ¸µÅ© 6" xfId="285"/>
    <cellStyle name="Comma " xfId="286"/>
    <cellStyle name="Comma [0] 2" xfId="287"/>
    <cellStyle name="Comma [0] 2 2" xfId="288"/>
    <cellStyle name="Comma [0] 2 2 2" xfId="289"/>
    <cellStyle name="Comma [0] 2 2 3" xfId="290"/>
    <cellStyle name="Comma [0] 2 3 2" xfId="291"/>
    <cellStyle name="Comma [0] 2 5" xfId="292"/>
    <cellStyle name="Comma [0] 3" xfId="293"/>
    <cellStyle name="Comma [0] 3 2" xfId="294"/>
    <cellStyle name="Comma 2" xfId="295"/>
    <cellStyle name="Comma 2 2" xfId="296"/>
    <cellStyle name="Comma 2 2 2 2" xfId="297"/>
    <cellStyle name="Comma 2 2 2 2 2" xfId="298"/>
    <cellStyle name="Comma 2 2 3" xfId="299"/>
    <cellStyle name="Comma 2 3" xfId="300"/>
    <cellStyle name="Comma 2 3 2" xfId="301"/>
    <cellStyle name="Comma 2 3 3" xfId="302"/>
    <cellStyle name="Comma 2 5" xfId="303"/>
    <cellStyle name="Comma 3" xfId="304"/>
    <cellStyle name="Comma 3 4" xfId="305"/>
    <cellStyle name="Comma 4" xfId="306"/>
    <cellStyle name="Comma 4 2" xfId="307"/>
    <cellStyle name="Comma 4 3" xfId="308"/>
    <cellStyle name="Comma 5" xfId="309"/>
    <cellStyle name="Comma 5 2" xfId="310"/>
    <cellStyle name="Comma0" xfId="311"/>
    <cellStyle name="Comma0 2" xfId="312"/>
    <cellStyle name="Comma0 4" xfId="313"/>
    <cellStyle name="Copied" xfId="314"/>
    <cellStyle name="Copied 2" xfId="315"/>
    <cellStyle name="Copied 2 3" xfId="316"/>
    <cellStyle name="COST1" xfId="317"/>
    <cellStyle name="Currency 2" xfId="318"/>
    <cellStyle name="Currency 2 2" xfId="319"/>
    <cellStyle name="Currency 2 2 2" xfId="320"/>
    <cellStyle name="Currency 2 3" xfId="321"/>
    <cellStyle name="Currency 3" xfId="322"/>
    <cellStyle name="Currency 3 2" xfId="323"/>
    <cellStyle name="Currency 3 3" xfId="324"/>
    <cellStyle name="Currency0" xfId="325"/>
    <cellStyle name="Currency0 2" xfId="326"/>
    <cellStyle name="Currency0 4" xfId="327"/>
    <cellStyle name="Date" xfId="328"/>
    <cellStyle name="Date 2" xfId="329"/>
    <cellStyle name="Date 2 3" xfId="330"/>
    <cellStyle name="Date 8" xfId="331"/>
    <cellStyle name="Dezimal_2001" xfId="332"/>
    <cellStyle name="Encabezado 4" xfId="333"/>
    <cellStyle name="Entered" xfId="334"/>
    <cellStyle name="Entered 2 3" xfId="335"/>
    <cellStyle name="Entrada" xfId="336"/>
    <cellStyle name="Euro" xfId="337"/>
    <cellStyle name="Excel Built-in Normal" xfId="338"/>
    <cellStyle name="Explanatory Text" xfId="339"/>
    <cellStyle name="Explanatory Text 10" xfId="340"/>
    <cellStyle name="Explanatory Text_2012_1st_Qtr_SKD_Review" xfId="341"/>
    <cellStyle name="Fixed" xfId="342"/>
    <cellStyle name="Fixed 2" xfId="343"/>
    <cellStyle name="Fixed 2 2" xfId="344"/>
    <cellStyle name="Fixed 4" xfId="345"/>
    <cellStyle name="Good 10" xfId="346"/>
    <cellStyle name="Good_2012_1st_Qtr_SKD_Review" xfId="347"/>
    <cellStyle name="Grey" xfId="348"/>
    <cellStyle name="Grey 2" xfId="349"/>
    <cellStyle name="hayatl" xfId="350"/>
    <cellStyle name="Header1" xfId="351"/>
    <cellStyle name="Header1 2 3" xfId="352"/>
    <cellStyle name="Header2" xfId="353"/>
    <cellStyle name="Header2 2 5" xfId="354"/>
    <cellStyle name="Heading" xfId="355"/>
    <cellStyle name="Heading 1" xfId="356"/>
    <cellStyle name="Heading 1 2 2 2" xfId="357"/>
    <cellStyle name="Heading 1 2 5" xfId="358"/>
    <cellStyle name="Heading 1 3 2 2" xfId="359"/>
    <cellStyle name="Heading 10" xfId="360"/>
    <cellStyle name="Heading 2" xfId="361"/>
    <cellStyle name="Heading 2 2 2 2" xfId="362"/>
    <cellStyle name="Heading 2 2 5" xfId="363"/>
    <cellStyle name="Heading 2 3 2 2" xfId="364"/>
    <cellStyle name="Heading 3" xfId="365"/>
    <cellStyle name="Heading 3 10" xfId="366"/>
    <cellStyle name="Heading 3 2" xfId="367"/>
    <cellStyle name="Heading 4 10" xfId="368"/>
    <cellStyle name="Heading 4 2" xfId="369"/>
    <cellStyle name="Heading1" xfId="370"/>
    <cellStyle name="Heading1 1" xfId="371"/>
    <cellStyle name="Heading1 2" xfId="372"/>
    <cellStyle name="Heading1_(RVS)中東線運價獲利分析-2013預估" xfId="373"/>
    <cellStyle name="Hyperlink 10" xfId="374"/>
    <cellStyle name="Hyperlink 10 2" xfId="375"/>
    <cellStyle name="Hyperlink 11" xfId="376"/>
    <cellStyle name="Hyperlink 13 2" xfId="377"/>
    <cellStyle name="Hyperlink 14 2" xfId="378"/>
    <cellStyle name="Hyperlink 2" xfId="379"/>
    <cellStyle name="Hyperlink 2 10" xfId="380"/>
    <cellStyle name="Hyperlink 2 11" xfId="381"/>
    <cellStyle name="Hyperlink 2 12" xfId="382"/>
    <cellStyle name="Hyperlink 2 2 2" xfId="383"/>
    <cellStyle name="Hyperlink 3 2" xfId="384"/>
    <cellStyle name="Hyperlink 3 2 3 2" xfId="385"/>
    <cellStyle name="Hyperlink 3 8" xfId="386"/>
    <cellStyle name="Hyperlink 4 2" xfId="387"/>
    <cellStyle name="Hyperlink 4 6" xfId="388"/>
    <cellStyle name="Hyperlink 5 5" xfId="389"/>
    <cellStyle name="Hyperlink 8 2" xfId="390"/>
    <cellStyle name="Hyperlink seguido 2 2" xfId="391"/>
    <cellStyle name="Input [yellow]" xfId="392"/>
    <cellStyle name="Input [yellow] 2 3" xfId="393"/>
    <cellStyle name="Input 17" xfId="394"/>
    <cellStyle name="Input 2" xfId="395"/>
    <cellStyle name="Input Cells" xfId="396"/>
    <cellStyle name="Input Cells 6" xfId="397"/>
    <cellStyle name="Input_(draft) WH602 V016 voy cancellation" xfId="398"/>
    <cellStyle name="Lien hypertexte" xfId="399"/>
    <cellStyle name="Lien hypertexte 3" xfId="400"/>
    <cellStyle name="Linked Cell 10" xfId="401"/>
    <cellStyle name="Linked Cell_2012_1st_Qtr_SKD_Review" xfId="402"/>
    <cellStyle name="Linked Cells" xfId="403"/>
    <cellStyle name="Linked Cells 6" xfId="404"/>
    <cellStyle name="Margen" xfId="405"/>
    <cellStyle name="Margen 2" xfId="406"/>
    <cellStyle name="Mon?aire [0]_AR1194" xfId="407"/>
    <cellStyle name="Mon?aire_AR1194" xfId="408"/>
    <cellStyle name="Monetaire [0]_!!!GO" xfId="409"/>
    <cellStyle name="Monetaire_!!!GO" xfId="410"/>
    <cellStyle name="Mon騁aire [0]_!!!GO" xfId="411"/>
    <cellStyle name="Mon騁aire_!!!GO" xfId="412"/>
    <cellStyle name="Mystyle" xfId="413"/>
    <cellStyle name="N" xfId="414"/>
    <cellStyle name="Neutral" xfId="415"/>
    <cellStyle name="Neutral 10" xfId="416"/>
    <cellStyle name="Neutral_2012_1st_Qtr_SKD_Review" xfId="417"/>
    <cellStyle name="no dec" xfId="418"/>
    <cellStyle name="no dec 2" xfId="419"/>
    <cellStyle name="Normal - Style1" xfId="420"/>
    <cellStyle name="Normal - Style1 2" xfId="421"/>
    <cellStyle name="Normal - Style1 2 2" xfId="422"/>
    <cellStyle name="Normal - Style1 2 3" xfId="423"/>
    <cellStyle name="Normal - Style1 3" xfId="424"/>
    <cellStyle name="Normal - Style1 3 2" xfId="425"/>
    <cellStyle name="Normal - Style1 3 3" xfId="426"/>
    <cellStyle name="Normal - Style1 4" xfId="427"/>
    <cellStyle name="Normal - Style1_(RVS)中東線運價獲利分析-2013預估" xfId="428"/>
    <cellStyle name="Normal - Style2" xfId="429"/>
    <cellStyle name="Normal 11 2 11" xfId="430"/>
    <cellStyle name="Normal 15 4" xfId="431"/>
    <cellStyle name="Normal 16" xfId="432"/>
    <cellStyle name="Normal 16 3" xfId="433"/>
    <cellStyle name="Normal 2 10 2 2" xfId="434"/>
    <cellStyle name="normal 2 11 3" xfId="435"/>
    <cellStyle name="Normal 2 18" xfId="436"/>
    <cellStyle name="Normal 2 2 2 2" xfId="437"/>
    <cellStyle name="Normal 2 2 2 3 2" xfId="438"/>
    <cellStyle name="Normal 2 2 2 4" xfId="439"/>
    <cellStyle name="Normal 2 2 2 5" xfId="440"/>
    <cellStyle name="Normal 2 25" xfId="441"/>
    <cellStyle name="Normal 2 5 2 2" xfId="442"/>
    <cellStyle name="Normal 2 5 3" xfId="443"/>
    <cellStyle name="Normal 2 5 4" xfId="444"/>
    <cellStyle name="Normal 2 6 3" xfId="445"/>
    <cellStyle name="Normal 2_(RVS)中東線運價獲利分析-2013預估" xfId="446"/>
    <cellStyle name="Normal 25 2" xfId="447"/>
    <cellStyle name="Normal 3 11" xfId="448"/>
    <cellStyle name="Normal 3 12" xfId="449"/>
    <cellStyle name="Normal 3 2 3 2" xfId="450"/>
    <cellStyle name="Normal 3 5" xfId="451"/>
    <cellStyle name="Normal 3 5 2" xfId="452"/>
    <cellStyle name="Normal 4 10" xfId="453"/>
    <cellStyle name="Normal 4 12" xfId="454"/>
    <cellStyle name="Normal 4 2 2" xfId="455"/>
    <cellStyle name="Normal 4 3 2" xfId="456"/>
    <cellStyle name="Normal 4 6 4" xfId="457"/>
    <cellStyle name="Normal 4_AIS LTS 20160520" xfId="458"/>
    <cellStyle name="Normal 42" xfId="459"/>
    <cellStyle name="Normal 5 11" xfId="460"/>
    <cellStyle name="Normal 6 3 2 2" xfId="461"/>
    <cellStyle name="Normal 67" xfId="462"/>
    <cellStyle name="Normal 7" xfId="463"/>
    <cellStyle name="Normal 7 6" xfId="464"/>
    <cellStyle name="Normal 8 3 2" xfId="465"/>
    <cellStyle name="Normal_#10-Headcount" xfId="466"/>
    <cellStyle name="Notas" xfId="467"/>
    <cellStyle name="Note" xfId="468"/>
    <cellStyle name="Note 12" xfId="469"/>
    <cellStyle name="Note 2" xfId="470"/>
    <cellStyle name="Note 2 2 2 2" xfId="471"/>
    <cellStyle name="Note 3" xfId="472"/>
    <cellStyle name="Œ…‹æØ‚è [0.00]_PRODUCT DETAIL Q1" xfId="473"/>
    <cellStyle name="Œ…‹æØ‚è_PRODUCT DETAIL Q1" xfId="474"/>
    <cellStyle name="Output" xfId="475"/>
    <cellStyle name="Output 14" xfId="476"/>
    <cellStyle name="Output 2" xfId="477"/>
    <cellStyle name="per.style" xfId="478"/>
    <cellStyle name="Percent [2]" xfId="479"/>
    <cellStyle name="Percent [2] 2" xfId="480"/>
    <cellStyle name="Percent 2" xfId="481"/>
    <cellStyle name="Percent 2 2" xfId="482"/>
    <cellStyle name="Percent 2 2 2" xfId="483"/>
    <cellStyle name="Percent 2 2 4" xfId="484"/>
    <cellStyle name="Percent 2 4 2" xfId="485"/>
    <cellStyle name="Percent 2 6" xfId="486"/>
    <cellStyle name="Percent 2 7" xfId="487"/>
    <cellStyle name="Percent 3" xfId="488"/>
    <cellStyle name="Percent 3 2" xfId="489"/>
    <cellStyle name="Percent 3 3" xfId="490"/>
    <cellStyle name="Percent 4" xfId="491"/>
    <cellStyle name="PERCENTAGE" xfId="492"/>
    <cellStyle name="PERCENTAGE 2" xfId="493"/>
    <cellStyle name="pricing" xfId="494"/>
    <cellStyle name="pricing 2" xfId="495"/>
    <cellStyle name="pricing 5" xfId="496"/>
    <cellStyle name="PSChar" xfId="497"/>
    <cellStyle name="RevList" xfId="498"/>
    <cellStyle name="RevList 2" xfId="499"/>
    <cellStyle name="RevList 2 2" xfId="500"/>
    <cellStyle name="RevList 3" xfId="501"/>
    <cellStyle name="RevList 4 2" xfId="502"/>
    <cellStyle name="Sombra" xfId="503"/>
    <cellStyle name="Sombra1" xfId="504"/>
    <cellStyle name="Sombra2" xfId="505"/>
    <cellStyle name="Sombra2 2" xfId="506"/>
    <cellStyle name="Standard 2 2" xfId="507"/>
    <cellStyle name="Standard_2001" xfId="508"/>
    <cellStyle name="Style 1 4" xfId="509"/>
    <cellStyle name="Subtotal" xfId="510"/>
    <cellStyle name="Subtotal 2" xfId="511"/>
    <cellStyle name="Subtotal 2 2" xfId="512"/>
    <cellStyle name="Subtotal 3" xfId="513"/>
    <cellStyle name="Texto de advertencia" xfId="514"/>
    <cellStyle name="Title" xfId="515"/>
    <cellStyle name="Title 10" xfId="516"/>
    <cellStyle name="Title 2" xfId="517"/>
    <cellStyle name="Total" xfId="518"/>
    <cellStyle name="Total 2" xfId="519"/>
    <cellStyle name="Total 2 2 2" xfId="520"/>
    <cellStyle name="Total 2 4" xfId="521"/>
    <cellStyle name="Total 2 6" xfId="522"/>
    <cellStyle name="Total 3 2 2" xfId="523"/>
    <cellStyle name="Tusenskille_RESULTS" xfId="524"/>
    <cellStyle name="ûóÆÞï`" xfId="525"/>
    <cellStyle name="Valuta (0)_RESULTS" xfId="526"/>
    <cellStyle name="Valuta_RESULTS" xfId="527"/>
    <cellStyle name="Währung [0]_2001" xfId="528"/>
    <cellStyle name="Währung_2001" xfId="529"/>
    <cellStyle name="Warning Text 10" xfId="530"/>
    <cellStyle name="Примечание" xfId="531"/>
    <cellStyle name="アクセント 1" xfId="532"/>
    <cellStyle name="アクセント 1 6" xfId="533"/>
    <cellStyle name="アクセント 2" xfId="534"/>
    <cellStyle name="アクセント 2 6" xfId="535"/>
    <cellStyle name="アクセント 3" xfId="536"/>
    <cellStyle name="アクセント 3 6" xfId="537"/>
    <cellStyle name="アクセント 6" xfId="538"/>
    <cellStyle name="アクセント 6 6" xfId="539"/>
    <cellStyle name="タイトル" xfId="540"/>
    <cellStyle name="タイトル 6" xfId="541"/>
    <cellStyle name="チェック セル" xfId="542"/>
    <cellStyle name="チェック セル 10" xfId="543"/>
    <cellStyle name="ﾄﾞｸｶ [0]_pldt" xfId="544"/>
    <cellStyle name="ﾄﾞｸｶ_pldt" xfId="545"/>
    <cellStyle name="どちらでもない" xfId="546"/>
    <cellStyle name="どちらでもない 2" xfId="547"/>
    <cellStyle name="どちらでもない 6" xfId="548"/>
    <cellStyle name="ﾅ・ｭ [0]_pldt" xfId="549"/>
    <cellStyle name="ﾅ・ｭ_pldt" xfId="550"/>
    <cellStyle name="ハイパーリンク 3" xfId="551"/>
    <cellStyle name="メモ" xfId="552"/>
    <cellStyle name="メモ 11" xfId="553"/>
    <cellStyle name="メモ 2" xfId="554"/>
    <cellStyle name="リンク セル" xfId="555"/>
    <cellStyle name="リンク セル 2" xfId="556"/>
    <cellStyle name="リンク セル 6" xfId="557"/>
    <cellStyle name="เครื่องหมายจุลภาค [0]_N1222H#" xfId="558"/>
    <cellStyle name="เครื่องหมายจุลภาค_N1222H#" xfId="559"/>
    <cellStyle name="เครื่องหมายสกุลเงิน [0]_N1222H#" xfId="560"/>
    <cellStyle name="?[0]_HKG" xfId="561"/>
    <cellStyle name="?_HKG" xfId="562"/>
    <cellStyle name="遽_94褒瞳 (2)" xfId="563"/>
    <cellStyle name="강조색1" xfId="564"/>
    <cellStyle name="강조색2" xfId="565"/>
    <cellStyle name="강조색2 10" xfId="566"/>
    <cellStyle name="강조색2 2" xfId="567"/>
    <cellStyle name="강조색3" xfId="568"/>
    <cellStyle name="강조색3 10" xfId="569"/>
    <cellStyle name="강조색3 2" xfId="570"/>
    <cellStyle name="강조색4 10" xfId="571"/>
    <cellStyle name="강조색4 2" xfId="572"/>
    <cellStyle name="강조색6" xfId="573"/>
    <cellStyle name="百分比 2 2" xfId="574"/>
    <cellStyle name="百分比 2 2 2" xfId="575"/>
    <cellStyle name="百分比 2 5" xfId="576"/>
    <cellStyle name="百分比 3 2" xfId="577"/>
    <cellStyle name="備註 11" xfId="578"/>
    <cellStyle name="備註 2" xfId="579"/>
    <cellStyle name="标题 1 2" xfId="580"/>
    <cellStyle name="标题 1 3" xfId="581"/>
    <cellStyle name="标题 2 2" xfId="582"/>
    <cellStyle name="标题 2 3" xfId="583"/>
    <cellStyle name="标题 3 2" xfId="584"/>
    <cellStyle name="标题 4 2" xfId="585"/>
    <cellStyle name="标题 5" xfId="586"/>
    <cellStyle name="標題" xfId="587"/>
    <cellStyle name="標題 1" xfId="588"/>
    <cellStyle name="標題 1 5" xfId="589"/>
    <cellStyle name="標題 2" xfId="590"/>
    <cellStyle name="標題 2 5" xfId="591"/>
    <cellStyle name="標題 3" xfId="592"/>
    <cellStyle name="標題 3 5" xfId="593"/>
    <cellStyle name="標題 4" xfId="594"/>
    <cellStyle name="標題 4 5" xfId="595"/>
    <cellStyle name="標題 8" xfId="596"/>
    <cellStyle name="標準 2 2 2" xfId="597"/>
    <cellStyle name="標準 2 3" xfId="598"/>
    <cellStyle name="標準 3" xfId="599"/>
    <cellStyle name="標準_~1087440" xfId="600"/>
    <cellStyle name="경고문" xfId="601"/>
    <cellStyle name="경고문 10" xfId="602"/>
    <cellStyle name="경고문 2" xfId="603"/>
    <cellStyle name="계산" xfId="604"/>
    <cellStyle name="계산 14" xfId="605"/>
    <cellStyle name="계산 2" xfId="606"/>
    <cellStyle name="差 2" xfId="607"/>
    <cellStyle name="差_2012_1st_Qtr_SKD_Review" xfId="608"/>
    <cellStyle name="常?_pldt" xfId="609"/>
    <cellStyle name="常规 10 12" xfId="610"/>
    <cellStyle name="常规 10 3 3" xfId="611"/>
    <cellStyle name="常规 10 3 4" xfId="612"/>
    <cellStyle name="常规 10 3 4 5" xfId="613"/>
    <cellStyle name="常规 16 13" xfId="614"/>
    <cellStyle name="常规 18" xfId="615"/>
    <cellStyle name="常规 18 10" xfId="616"/>
    <cellStyle name="常规 18 10 2" xfId="617"/>
    <cellStyle name="常规 18 10 2 3 2" xfId="618"/>
    <cellStyle name="常规 18 15" xfId="619"/>
    <cellStyle name="常规 18 15 3" xfId="620"/>
    <cellStyle name="常规 2" xfId="621"/>
    <cellStyle name="常规 2 11" xfId="622"/>
    <cellStyle name="常规 2 2 10 3" xfId="623"/>
    <cellStyle name="常规 2 2 2 14" xfId="624"/>
    <cellStyle name="常规 2 3 11" xfId="625"/>
    <cellStyle name="常规 2 3 11 5" xfId="626"/>
    <cellStyle name="常规 2 36 5" xfId="627"/>
    <cellStyle name="常规 2 4" xfId="628"/>
    <cellStyle name="常规 2 4 17" xfId="629"/>
    <cellStyle name="常规 2 60" xfId="630"/>
    <cellStyle name="常规 2 8" xfId="631"/>
    <cellStyle name="常规 21 2 2 2" xfId="632"/>
    <cellStyle name="常规 26" xfId="633"/>
    <cellStyle name="常规 26 2 2" xfId="634"/>
    <cellStyle name="常规 26 3" xfId="635"/>
    <cellStyle name="常规 3" xfId="636"/>
    <cellStyle name="常规 3 2 2 2" xfId="637"/>
    <cellStyle name="常规 3 2 2 2 10" xfId="638"/>
    <cellStyle name="常规 3 42" xfId="639"/>
    <cellStyle name="常规 3 48" xfId="640"/>
    <cellStyle name="常规 3 55" xfId="641"/>
    <cellStyle name="常规 31" xfId="642"/>
    <cellStyle name="常规 4" xfId="643"/>
    <cellStyle name="常规 4 5" xfId="644"/>
    <cellStyle name="常规 5 26" xfId="645"/>
    <cellStyle name="常规 54" xfId="646"/>
    <cellStyle name="常规 55" xfId="647"/>
    <cellStyle name="常规 58" xfId="648"/>
    <cellStyle name="常规 58 2" xfId="649"/>
    <cellStyle name="常规 59 2" xfId="650"/>
    <cellStyle name="常规 6 10" xfId="651"/>
    <cellStyle name="常规 60" xfId="652"/>
    <cellStyle name="常规 61" xfId="653"/>
    <cellStyle name="常规 62" xfId="654"/>
    <cellStyle name="常规 9 2 3 11" xfId="655"/>
    <cellStyle name="常规 9 2 3 11 3" xfId="656"/>
    <cellStyle name="常规_2007-2008年航线运力调整1121－交欧贸更新8改9_2011年预算-交计划运营20110223_2011年预算-交计划运营20110228" xfId="657"/>
    <cellStyle name="常规_201012月份船期表 " xfId="658"/>
    <cellStyle name="常规_201012月份船期表  2" xfId="659"/>
    <cellStyle name="常规_AEN LTS(20071031) " xfId="660"/>
    <cellStyle name="常规_AEN LTS(20071031)  3" xfId="661"/>
    <cellStyle name="常规_AES LTS 20071031" xfId="662"/>
    <cellStyle name="常规_AWE LTS 090106 (2)" xfId="663"/>
    <cellStyle name="常规_AWE LTS 090106 (2) 2" xfId="664"/>
    <cellStyle name="常规_Sheet1 2 2" xfId="665"/>
    <cellStyle name="常规_Sheet1 2 2 3" xfId="666"/>
    <cellStyle name="常规_Sheet1 2 4 2" xfId="667"/>
    <cellStyle name="常规_美东五线" xfId="668"/>
    <cellStyle name="常规_宁波中远2011年6月份船期表1212 4 2" xfId="669"/>
    <cellStyle name="超連結 2" xfId="670"/>
    <cellStyle name="超連結 2 2 3" xfId="671"/>
    <cellStyle name="超連結 2 2 4" xfId="672"/>
    <cellStyle name="超链接 10" xfId="673"/>
    <cellStyle name="超链接 11" xfId="674"/>
    <cellStyle name="超链接 2 3 2" xfId="675"/>
    <cellStyle name="超链接 3 12" xfId="676"/>
    <cellStyle name="超链接 6" xfId="677"/>
    <cellStyle name="出力" xfId="678"/>
    <cellStyle name="悪い" xfId="679"/>
    <cellStyle name="輔色1" xfId="680"/>
    <cellStyle name="輔色1 5" xfId="681"/>
    <cellStyle name="輔色2" xfId="682"/>
    <cellStyle name="輔色2 5" xfId="683"/>
    <cellStyle name="輔色3" xfId="684"/>
    <cellStyle name="輔色3 5" xfId="685"/>
    <cellStyle name="輔色6" xfId="686"/>
    <cellStyle name="輔色6 5" xfId="687"/>
    <cellStyle name="나쁨" xfId="688"/>
    <cellStyle name="나쁨 10" xfId="689"/>
    <cellStyle name="好 2 6" xfId="690"/>
    <cellStyle name="好_1004 MAL II線" xfId="691"/>
    <cellStyle name="好_ABX - C7 Slot Cost" xfId="692"/>
    <cellStyle name="好_Annie_201302" xfId="693"/>
    <cellStyle name="好_PFS-SJX-110623(5500T Add KHH)" xfId="694"/>
    <cellStyle name="好_StartUp_2012_1st_Qtr_SKD_Review" xfId="695"/>
    <cellStyle name="合計" xfId="696"/>
    <cellStyle name="合計 11" xfId="697"/>
    <cellStyle name="桁区切り [0.00]_JPN BKG STATUS (JUL) " xfId="698"/>
    <cellStyle name="桁区切り 2" xfId="699"/>
    <cellStyle name="桁区切り 2 2" xfId="700"/>
    <cellStyle name="桁区切り 5" xfId="701"/>
    <cellStyle name="桁区切り 5 2" xfId="702"/>
    <cellStyle name="桁区切り_JPN BKG STATUS (JUL) " xfId="703"/>
    <cellStyle name="壞" xfId="704"/>
    <cellStyle name="壞_Annie_201302" xfId="705"/>
    <cellStyle name="壞_ASA new window study" xfId="706"/>
    <cellStyle name="汇总 2" xfId="707"/>
    <cellStyle name="汇总 3" xfId="708"/>
    <cellStyle name="货币 2" xfId="709"/>
    <cellStyle name="货币 2 2" xfId="710"/>
    <cellStyle name="貨幣 2 2" xfId="711"/>
    <cellStyle name="貨幣[0]_laroux" xfId="712"/>
    <cellStyle name="貨幣_Addendum No. 4 CIX APPI-IV-4-Excess Rate" xfId="713"/>
    <cellStyle name="集計" xfId="714"/>
    <cellStyle name="计算 2" xfId="715"/>
    <cellStyle name="計算" xfId="716"/>
    <cellStyle name="計算方式" xfId="717"/>
    <cellStyle name="检查单元格 2" xfId="718"/>
    <cellStyle name="檢查儲存格" xfId="719"/>
    <cellStyle name="檢查儲存格 5" xfId="720"/>
    <cellStyle name="見出し 1" xfId="721"/>
    <cellStyle name="見出し 1 2" xfId="722"/>
    <cellStyle name="見出し 1 6" xfId="723"/>
    <cellStyle name="見出し 2" xfId="724"/>
    <cellStyle name="見出し 2 2" xfId="725"/>
    <cellStyle name="見出し 2 6" xfId="726"/>
    <cellStyle name="見出し 3" xfId="727"/>
    <cellStyle name="見出し 3 2" xfId="728"/>
    <cellStyle name="見出し 3 6" xfId="729"/>
    <cellStyle name="見出し 4" xfId="730"/>
    <cellStyle name="見出し 4 2" xfId="731"/>
    <cellStyle name="見出し 4 6" xfId="732"/>
    <cellStyle name="解释性文本 2" xfId="733"/>
    <cellStyle name="警告文本 2" xfId="734"/>
    <cellStyle name="警告文字" xfId="735"/>
    <cellStyle name="連結的儲存格" xfId="736"/>
    <cellStyle name="連結的儲存格 5" xfId="737"/>
    <cellStyle name="链接单元格 2" xfId="738"/>
    <cellStyle name="良い" xfId="739"/>
    <cellStyle name="良い 2" xfId="740"/>
    <cellStyle name="良い 6" xfId="741"/>
    <cellStyle name="뒤에 오는 하이퍼링크_Person" xfId="742"/>
    <cellStyle name="霓付 [0]_laroux" xfId="743"/>
    <cellStyle name="霓付_laroux" xfId="744"/>
    <cellStyle name="똿뗦먛귟 [0.00]_PRODUCT DETAIL Q1" xfId="745"/>
    <cellStyle name="똿뗦먛귟_PRODUCT DETAIL Q1" xfId="746"/>
    <cellStyle name="烹拳 [0]_laroux" xfId="747"/>
    <cellStyle name="烹拳_laroux" xfId="748"/>
    <cellStyle name="砯? [0]_HKG" xfId="749"/>
    <cellStyle name="砯?_HKG" xfId="750"/>
    <cellStyle name="千分位 2 2" xfId="751"/>
    <cellStyle name="千分位[0] 2 2" xfId="752"/>
    <cellStyle name="千位分隔 2" xfId="753"/>
    <cellStyle name="千位分隔 2 2 2" xfId="754"/>
    <cellStyle name="千位分隔[0] 2" xfId="755"/>
    <cellStyle name="千位分隔[0] 2 2" xfId="756"/>
    <cellStyle name="千位分隔[0] 2 2 2" xfId="757"/>
    <cellStyle name="千位分隔[0] 2 9" xfId="758"/>
    <cellStyle name="千位分隔[0] 3" xfId="759"/>
    <cellStyle name="强调文字颜色 1 2" xfId="760"/>
    <cellStyle name="强调文字颜色 4 2" xfId="761"/>
    <cellStyle name="强调文字颜色 5 2" xfId="762"/>
    <cellStyle name="强调文字颜色 6 2" xfId="763"/>
    <cellStyle name="入力" xfId="764"/>
    <cellStyle name="鱔 [0]_94褒瞳 (2)" xfId="765"/>
    <cellStyle name="适中 2" xfId="766"/>
    <cellStyle name="输出 2" xfId="767"/>
    <cellStyle name="输入 2" xfId="768"/>
    <cellStyle name="輸出" xfId="769"/>
    <cellStyle name="輸入" xfId="770"/>
    <cellStyle name="說明文字" xfId="771"/>
    <cellStyle name="通貨_BKG STATUS  " xfId="772"/>
    <cellStyle name="메모" xfId="773"/>
    <cellStyle name="메모 11" xfId="774"/>
    <cellStyle name="未定義 4" xfId="775"/>
    <cellStyle name="样式 1 10" xfId="776"/>
    <cellStyle name="样式 1 2 4" xfId="777"/>
    <cellStyle name="一般 2 5 2" xfId="778"/>
    <cellStyle name="一般 2 6" xfId="779"/>
    <cellStyle name="一般 20" xfId="780"/>
    <cellStyle name="一般 3" xfId="781"/>
    <cellStyle name="一般 3 4 2" xfId="782"/>
    <cellStyle name="一般 5 3" xfId="783"/>
    <cellStyle name="믅됞 [0.00]_PRODUCT DETAIL Q1" xfId="784"/>
    <cellStyle name="백분율 2" xfId="785"/>
    <cellStyle name="中等" xfId="786"/>
    <cellStyle name="中等 5" xfId="787"/>
    <cellStyle name="보통" xfId="788"/>
    <cellStyle name="보통 10" xfId="789"/>
    <cellStyle name="注释 2 14" xfId="790"/>
    <cellStyle name="注释 3 8" xfId="791"/>
    <cellStyle name="뷭?_BOOKSHIP" xfId="792"/>
    <cellStyle name="새귑[0]_BOOK1" xfId="793"/>
    <cellStyle name="새귑_BOOK1" xfId="794"/>
    <cellStyle name="설명 텍스트" xfId="795"/>
    <cellStyle name="설명 텍스트 10" xfId="796"/>
    <cellStyle name="설명 텍스트 2" xfId="797"/>
    <cellStyle name="셀 확인" xfId="798"/>
    <cellStyle name="셀 확인 10" xfId="799"/>
    <cellStyle name="셀 확인 2" xfId="800"/>
    <cellStyle name="쉼표 [0] 2 2 2" xfId="801"/>
    <cellStyle name="쉼표 [0] 2 2 3" xfId="802"/>
    <cellStyle name="쉼표 [0] 2 2 7" xfId="803"/>
    <cellStyle name="쉼표 [0] 2 3" xfId="804"/>
    <cellStyle name="쉼표 [0] 3" xfId="805"/>
    <cellStyle name="쉼표 [0]_CAX-PSX-SJX PF Date Swap final for CKY" xfId="806"/>
    <cellStyle name="연결된 셀" xfId="807"/>
    <cellStyle name="연결된 셀 10" xfId="808"/>
    <cellStyle name="열어본 하이퍼링크" xfId="809"/>
    <cellStyle name="열어본 하이퍼링크 2 2 2" xfId="810"/>
    <cellStyle name="열어본 하이퍼링크 3 4" xfId="811"/>
    <cellStyle name="요약" xfId="812"/>
    <cellStyle name="요약 13" xfId="813"/>
    <cellStyle name="요약 2" xfId="814"/>
    <cellStyle name="입력" xfId="815"/>
    <cellStyle name="입력 14" xfId="816"/>
    <cellStyle name="입력 2" xfId="817"/>
    <cellStyle name="제목" xfId="818"/>
    <cellStyle name="제목 1" xfId="819"/>
    <cellStyle name="제목 1 10" xfId="820"/>
    <cellStyle name="제목 1 2" xfId="821"/>
    <cellStyle name="제목 10" xfId="822"/>
    <cellStyle name="제목 2" xfId="823"/>
    <cellStyle name="제목 2 10" xfId="824"/>
    <cellStyle name="제목 2 2" xfId="825"/>
    <cellStyle name="제목 3" xfId="826"/>
    <cellStyle name="제목 3 10" xfId="827"/>
    <cellStyle name="제목 3 2" xfId="828"/>
    <cellStyle name="제목 4" xfId="829"/>
    <cellStyle name="제목 4 10" xfId="830"/>
    <cellStyle name="제목 4 2" xfId="831"/>
    <cellStyle name="제목 5" xfId="832"/>
    <cellStyle name="좋음 10" xfId="833"/>
    <cellStyle name="쨊ㅐ?[0]_PLDT" xfId="834"/>
    <cellStyle name="쨊ㅐ?_PLDT" xfId="835"/>
    <cellStyle name="출력" xfId="836"/>
    <cellStyle name="출력 14" xfId="837"/>
    <cellStyle name="콤마_### DA LIST ### (2) " xfId="838"/>
    <cellStyle name="쿯뱐 [0]_PLDT" xfId="839"/>
    <cellStyle name="쿯뱐_PLDT" xfId="840"/>
    <cellStyle name="통화 [0] 2" xfId="841"/>
    <cellStyle name="통화 [0]_1202" xfId="842"/>
    <cellStyle name="통화_1202" xfId="843"/>
    <cellStyle name="표준 10 2" xfId="844"/>
    <cellStyle name="표준 10 2 2 4 2" xfId="845"/>
    <cellStyle name="표준 117" xfId="846"/>
    <cellStyle name="표준 2 2 2 2" xfId="847"/>
    <cellStyle name="표준 2 4 3" xfId="848"/>
    <cellStyle name="표준 4" xfId="849"/>
    <cellStyle name="표준 4 3" xfId="850"/>
    <cellStyle name="표준_(정보부문)월별인원계획" xfId="851"/>
    <cellStyle name="푤貫[0]_pldt" xfId="852"/>
    <cellStyle name="푤貫_pldt" xfId="853"/>
    <cellStyle name="하이퍼링크" xfId="854"/>
    <cellStyle name="하이퍼링크 10 2 2 4" xfId="855"/>
    <cellStyle name="하이퍼링크 10 2 2 4 2" xfId="856"/>
    <cellStyle name="하이퍼링크 3 3" xfId="857"/>
    <cellStyle name="하이퍼링크 4 2 2" xfId="858"/>
  </cellStyles>
  <tableStyles count="0" defaultTableStyle="TableStyleMedium9" defaultPivotStyle="PivotStyleLight16"/>
  <colors>
    <mruColors>
      <color rgb="00F9F8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87382751" TargetMode="External"/><Relationship Id="rId2" Type="http://schemas.openxmlformats.org/officeDocument/2006/relationships/hyperlink" Target="tel:89079094" TargetMode="External"/><Relationship Id="rId1" Type="http://schemas.openxmlformats.org/officeDocument/2006/relationships/hyperlink" Target="tel:8907903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tel:89079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tabSelected="1" workbookViewId="0">
      <selection activeCell="E14" sqref="E14"/>
    </sheetView>
  </sheetViews>
  <sheetFormatPr defaultColWidth="9" defaultRowHeight="12"/>
  <cols>
    <col min="1" max="1" width="18.5" style="726" customWidth="1"/>
    <col min="2" max="2" width="30.75" style="726" customWidth="1"/>
    <col min="3" max="4" width="9" style="726"/>
    <col min="5" max="5" width="11.625" style="726" customWidth="1"/>
    <col min="6" max="6" width="11.375" style="726" customWidth="1"/>
    <col min="7" max="7" width="12.5" style="726" customWidth="1"/>
    <col min="8" max="8" width="14" style="726" customWidth="1"/>
    <col min="9" max="16384" width="9" style="726"/>
  </cols>
  <sheetData>
    <row r="1" s="725" customFormat="1" ht="22.5" spans="1:16">
      <c r="A1" s="727" t="s">
        <v>0</v>
      </c>
      <c r="B1" s="727"/>
      <c r="C1" s="727"/>
      <c r="D1" s="727"/>
      <c r="E1" s="727"/>
      <c r="F1" s="727"/>
      <c r="G1" s="727"/>
      <c r="H1" s="727"/>
      <c r="I1" s="727"/>
      <c r="J1" s="728"/>
      <c r="K1" s="728"/>
      <c r="L1" s="729"/>
      <c r="M1" s="729"/>
      <c r="N1" s="729"/>
      <c r="O1" s="729"/>
      <c r="P1" s="729"/>
    </row>
    <row r="2" s="725" customFormat="1" ht="22.5" spans="1:16">
      <c r="A2" s="727"/>
      <c r="B2" s="727"/>
      <c r="C2" s="727"/>
      <c r="D2" s="727"/>
      <c r="E2" s="727"/>
      <c r="F2" s="730"/>
      <c r="G2" s="730"/>
      <c r="H2" s="730"/>
      <c r="I2" s="731"/>
      <c r="J2" s="729"/>
      <c r="K2" s="729"/>
      <c r="L2" s="729"/>
      <c r="M2" s="729"/>
      <c r="N2" s="729"/>
      <c r="O2" s="729"/>
      <c r="P2" s="729"/>
    </row>
    <row r="3" s="725" customFormat="1" ht="13.5" spans="1:16">
      <c r="A3" s="732"/>
      <c r="B3" s="733" t="s">
        <v>1</v>
      </c>
      <c r="C3" s="733"/>
      <c r="D3" s="733"/>
      <c r="E3" s="733"/>
      <c r="F3" s="733"/>
      <c r="G3" s="733"/>
      <c r="H3" s="733"/>
      <c r="I3" s="734"/>
      <c r="J3" s="729"/>
      <c r="K3" s="729"/>
      <c r="L3" s="729"/>
      <c r="M3" s="735"/>
      <c r="N3" s="729"/>
      <c r="O3" s="735"/>
      <c r="P3" s="729"/>
    </row>
    <row r="4" s="725" customFormat="1" ht="13.5" spans="1:16">
      <c r="A4" s="732"/>
      <c r="B4" s="736" t="s">
        <v>2</v>
      </c>
      <c r="C4" s="736" t="s">
        <v>3</v>
      </c>
      <c r="D4" s="736" t="s">
        <v>4</v>
      </c>
      <c r="E4" s="736" t="s">
        <v>5</v>
      </c>
      <c r="F4" s="737" t="s">
        <v>6</v>
      </c>
      <c r="G4" s="737" t="s">
        <v>7</v>
      </c>
      <c r="H4" s="738" t="s">
        <v>8</v>
      </c>
      <c r="I4" s="734"/>
      <c r="J4" s="735"/>
      <c r="K4" s="735"/>
      <c r="L4" s="735"/>
      <c r="M4" s="729"/>
      <c r="N4" s="729"/>
      <c r="O4" s="729"/>
      <c r="P4" s="729"/>
    </row>
    <row r="5" ht="13.5" spans="1:16">
      <c r="A5" s="732"/>
      <c r="B5" s="739" t="s">
        <v>9</v>
      </c>
      <c r="C5" s="736" t="s">
        <v>10</v>
      </c>
      <c r="D5" s="739" t="s">
        <v>11</v>
      </c>
      <c r="E5" s="740" t="s">
        <v>12</v>
      </c>
      <c r="F5" s="738" t="s">
        <v>13</v>
      </c>
      <c r="G5" s="738" t="s">
        <v>14</v>
      </c>
      <c r="H5" s="737" t="s">
        <v>15</v>
      </c>
      <c r="I5" s="734"/>
      <c r="J5" s="741"/>
      <c r="K5" s="741"/>
      <c r="L5" s="741"/>
      <c r="M5" s="735"/>
      <c r="N5" s="729"/>
      <c r="O5" s="729"/>
      <c r="P5" s="729"/>
    </row>
    <row r="6" ht="13.5" spans="1:16">
      <c r="A6" s="742" t="s">
        <v>16</v>
      </c>
      <c r="B6" s="743" t="s">
        <v>17</v>
      </c>
      <c r="C6" s="744"/>
      <c r="D6" s="745">
        <v>73</v>
      </c>
      <c r="E6" s="746" t="s">
        <v>18</v>
      </c>
      <c r="F6" s="747">
        <v>45994</v>
      </c>
      <c r="G6" s="747">
        <v>45995</v>
      </c>
      <c r="H6" s="747">
        <v>46009</v>
      </c>
      <c r="I6" s="748"/>
      <c r="J6" s="749"/>
      <c r="K6" s="749"/>
      <c r="L6" s="749"/>
      <c r="M6" s="729"/>
      <c r="N6" s="750"/>
      <c r="O6" s="750"/>
      <c r="P6" s="750"/>
    </row>
    <row r="7" ht="13.5" spans="1:16">
      <c r="A7" s="742" t="s">
        <v>19</v>
      </c>
      <c r="B7" s="743" t="s">
        <v>20</v>
      </c>
      <c r="C7" s="744"/>
      <c r="D7" s="745">
        <v>71</v>
      </c>
      <c r="E7" s="746" t="s">
        <v>18</v>
      </c>
      <c r="F7" s="747">
        <v>46001</v>
      </c>
      <c r="G7" s="747">
        <v>46002</v>
      </c>
      <c r="H7" s="747">
        <v>46016</v>
      </c>
      <c r="I7" s="748"/>
      <c r="J7" s="729"/>
      <c r="K7" s="729"/>
      <c r="L7" s="729"/>
      <c r="M7" s="729"/>
      <c r="N7" s="750"/>
      <c r="O7" s="750"/>
      <c r="P7" s="750"/>
    </row>
    <row r="8" ht="13.5" spans="1:16">
      <c r="A8" s="742" t="s">
        <v>21</v>
      </c>
      <c r="B8" s="743" t="s">
        <v>22</v>
      </c>
      <c r="C8" s="732"/>
      <c r="D8" s="745">
        <v>74</v>
      </c>
      <c r="E8" s="746" t="s">
        <v>18</v>
      </c>
      <c r="F8" s="747">
        <v>46008</v>
      </c>
      <c r="G8" s="747">
        <v>46009</v>
      </c>
      <c r="H8" s="747">
        <v>46023</v>
      </c>
      <c r="I8" s="748"/>
      <c r="J8" s="729"/>
      <c r="K8" s="729"/>
      <c r="L8" s="729"/>
      <c r="M8" s="735"/>
      <c r="N8" s="729"/>
      <c r="O8" s="729"/>
      <c r="P8" s="729"/>
    </row>
    <row r="9" ht="13.5" spans="1:16">
      <c r="A9" s="742" t="s">
        <v>23</v>
      </c>
      <c r="B9" s="743" t="s">
        <v>24</v>
      </c>
      <c r="C9" s="751"/>
      <c r="D9" s="745">
        <v>114</v>
      </c>
      <c r="E9" s="746" t="s">
        <v>18</v>
      </c>
      <c r="F9" s="747">
        <v>46015</v>
      </c>
      <c r="G9" s="747">
        <v>46016</v>
      </c>
      <c r="H9" s="747">
        <v>46030</v>
      </c>
      <c r="I9" s="728"/>
      <c r="J9" s="729"/>
      <c r="K9" s="729"/>
      <c r="L9" s="729"/>
      <c r="M9" s="741"/>
      <c r="N9" s="735"/>
      <c r="O9" s="729"/>
      <c r="P9" s="729"/>
    </row>
    <row r="10" ht="13.5" spans="1:16">
      <c r="A10" s="729"/>
      <c r="B10" s="729"/>
      <c r="C10" s="729"/>
      <c r="D10" s="729"/>
      <c r="E10" s="729"/>
      <c r="F10" s="729"/>
      <c r="G10" s="729"/>
      <c r="H10" s="729"/>
      <c r="I10" s="729"/>
      <c r="J10" s="729"/>
      <c r="K10" s="729"/>
      <c r="L10" s="729"/>
      <c r="M10" s="735"/>
      <c r="N10" s="735"/>
      <c r="O10" s="729"/>
      <c r="P10" s="729"/>
    </row>
    <row r="11" ht="13.5" spans="1:16">
      <c r="A11" s="752"/>
      <c r="B11" s="753" t="s">
        <v>25</v>
      </c>
      <c r="C11" s="753"/>
      <c r="D11" s="753"/>
      <c r="E11" s="753"/>
      <c r="F11" s="753"/>
      <c r="G11" s="753"/>
      <c r="H11" s="753"/>
      <c r="I11" s="753"/>
      <c r="J11" s="729"/>
      <c r="K11" s="729"/>
      <c r="L11" s="729"/>
      <c r="M11" s="729"/>
      <c r="N11" s="735"/>
      <c r="O11" s="729"/>
      <c r="P11" s="729"/>
    </row>
    <row r="12" ht="13.5" spans="1:16">
      <c r="A12" s="752"/>
      <c r="B12" s="753" t="s">
        <v>26</v>
      </c>
      <c r="C12" s="753" t="s">
        <v>3</v>
      </c>
      <c r="D12" s="753" t="s">
        <v>27</v>
      </c>
      <c r="E12" s="753" t="s">
        <v>28</v>
      </c>
      <c r="F12" s="753" t="s">
        <v>6</v>
      </c>
      <c r="G12" s="753" t="s">
        <v>7</v>
      </c>
      <c r="H12" s="753" t="s">
        <v>29</v>
      </c>
      <c r="I12" s="753" t="s">
        <v>30</v>
      </c>
      <c r="J12" s="729"/>
      <c r="K12" s="729"/>
      <c r="L12" s="735"/>
      <c r="M12" s="735"/>
      <c r="N12" s="735"/>
      <c r="O12" s="729"/>
      <c r="P12" s="735"/>
    </row>
    <row r="13" ht="13.5" spans="1:16">
      <c r="A13" s="752"/>
      <c r="B13" s="754" t="s">
        <v>9</v>
      </c>
      <c r="C13" s="755" t="s">
        <v>10</v>
      </c>
      <c r="D13" s="754" t="s">
        <v>11</v>
      </c>
      <c r="E13" s="754" t="s">
        <v>12</v>
      </c>
      <c r="F13" s="756" t="s">
        <v>13</v>
      </c>
      <c r="G13" s="756" t="s">
        <v>14</v>
      </c>
      <c r="H13" s="757" t="s">
        <v>31</v>
      </c>
      <c r="I13" s="757" t="s">
        <v>32</v>
      </c>
      <c r="J13" s="729"/>
      <c r="K13" s="729"/>
      <c r="L13" s="729"/>
      <c r="M13" s="729"/>
      <c r="N13" s="729"/>
      <c r="O13" s="729"/>
      <c r="P13" s="729"/>
    </row>
    <row r="14" ht="13.5" spans="1:16">
      <c r="A14" s="732" t="s">
        <v>33</v>
      </c>
      <c r="B14" s="743" t="s">
        <v>34</v>
      </c>
      <c r="C14" s="758"/>
      <c r="D14" s="732" t="s">
        <v>35</v>
      </c>
      <c r="E14" s="759" t="s">
        <v>36</v>
      </c>
      <c r="F14" s="747">
        <v>45992</v>
      </c>
      <c r="G14" s="747">
        <v>45993</v>
      </c>
      <c r="H14" s="747">
        <v>46007</v>
      </c>
      <c r="I14" s="747">
        <v>46016</v>
      </c>
      <c r="J14" s="760"/>
      <c r="K14" s="729"/>
      <c r="L14" s="729"/>
      <c r="M14" s="729"/>
      <c r="N14" s="729"/>
      <c r="O14" s="729"/>
      <c r="P14" s="729"/>
    </row>
    <row r="15" ht="13.5" spans="1:16">
      <c r="A15" s="761" t="s">
        <v>37</v>
      </c>
      <c r="B15" s="746" t="s">
        <v>38</v>
      </c>
      <c r="C15" s="762"/>
      <c r="D15" s="759" t="s">
        <v>39</v>
      </c>
      <c r="E15" s="759" t="s">
        <v>36</v>
      </c>
      <c r="F15" s="763">
        <v>45999</v>
      </c>
      <c r="G15" s="763">
        <v>46000</v>
      </c>
      <c r="H15" s="763">
        <v>46014</v>
      </c>
      <c r="I15" s="763">
        <v>46023</v>
      </c>
      <c r="J15" s="760"/>
      <c r="K15" s="729"/>
      <c r="L15" s="729"/>
      <c r="M15" s="729"/>
      <c r="N15" s="749"/>
      <c r="O15" s="729"/>
      <c r="P15" s="729"/>
    </row>
    <row r="16" ht="13.5" spans="1:16">
      <c r="A16" s="759" t="s">
        <v>40</v>
      </c>
      <c r="B16" s="746" t="s">
        <v>41</v>
      </c>
      <c r="C16" s="762"/>
      <c r="D16" s="759" t="s">
        <v>42</v>
      </c>
      <c r="E16" s="759" t="s">
        <v>36</v>
      </c>
      <c r="F16" s="763">
        <v>46006</v>
      </c>
      <c r="G16" s="763">
        <v>46007</v>
      </c>
      <c r="H16" s="763">
        <v>46021</v>
      </c>
      <c r="I16" s="763">
        <v>46030</v>
      </c>
      <c r="J16" s="760"/>
      <c r="K16" s="735"/>
      <c r="L16" s="735"/>
      <c r="M16" s="735"/>
      <c r="N16" s="729"/>
      <c r="O16" s="760"/>
      <c r="P16" s="760"/>
    </row>
    <row r="17" ht="13.5" spans="1:16">
      <c r="A17" s="759" t="s">
        <v>43</v>
      </c>
      <c r="B17" s="746" t="s">
        <v>44</v>
      </c>
      <c r="C17" s="759"/>
      <c r="D17" s="759" t="s">
        <v>45</v>
      </c>
      <c r="E17" s="759" t="s">
        <v>36</v>
      </c>
      <c r="F17" s="763">
        <v>46013</v>
      </c>
      <c r="G17" s="763">
        <v>46014</v>
      </c>
      <c r="H17" s="763">
        <v>46028</v>
      </c>
      <c r="I17" s="763">
        <v>46037</v>
      </c>
      <c r="J17" s="741"/>
      <c r="K17" s="741"/>
      <c r="L17" s="741"/>
      <c r="M17" s="741"/>
      <c r="N17" s="729"/>
      <c r="O17" s="760"/>
      <c r="P17" s="760"/>
    </row>
    <row r="18" ht="13.5" spans="1:16">
      <c r="A18" s="732" t="s">
        <v>46</v>
      </c>
      <c r="B18" s="743" t="s">
        <v>47</v>
      </c>
      <c r="C18" s="758"/>
      <c r="D18" s="732" t="s">
        <v>48</v>
      </c>
      <c r="E18" s="759" t="s">
        <v>36</v>
      </c>
      <c r="F18" s="747">
        <v>46020</v>
      </c>
      <c r="G18" s="747">
        <v>46021</v>
      </c>
      <c r="H18" s="747">
        <v>45670</v>
      </c>
      <c r="I18" s="747">
        <v>46044</v>
      </c>
      <c r="J18" s="749"/>
      <c r="K18" s="749"/>
      <c r="L18" s="749"/>
      <c r="M18" s="749"/>
      <c r="N18" s="749"/>
      <c r="O18" s="728"/>
      <c r="P18" s="728"/>
    </row>
    <row r="19" ht="13.5" spans="1:16">
      <c r="A19" s="748"/>
      <c r="B19" s="748" t="s">
        <v>49</v>
      </c>
      <c r="C19" s="764"/>
      <c r="D19" s="765"/>
      <c r="E19" s="761"/>
      <c r="F19" s="766"/>
      <c r="G19" s="766"/>
      <c r="H19" s="766"/>
      <c r="I19" s="766"/>
      <c r="J19" s="735"/>
      <c r="K19" s="729"/>
      <c r="L19" s="729"/>
      <c r="M19" s="729"/>
      <c r="N19" s="735"/>
      <c r="O19" s="731"/>
      <c r="P19" s="731"/>
    </row>
    <row r="20" ht="13.5" spans="1:16">
      <c r="A20" s="767"/>
      <c r="B20" s="768"/>
      <c r="C20" s="769"/>
      <c r="D20" s="769"/>
      <c r="E20" s="770"/>
      <c r="F20" s="770"/>
      <c r="G20" s="770"/>
      <c r="H20" s="770"/>
      <c r="I20" s="770"/>
      <c r="J20" s="735"/>
      <c r="K20" s="729"/>
      <c r="L20" s="729"/>
      <c r="M20" s="729"/>
      <c r="N20" s="735"/>
      <c r="O20" s="735"/>
      <c r="P20" s="735"/>
    </row>
    <row r="21" ht="13.5" spans="1:16">
      <c r="A21" s="771"/>
      <c r="B21" s="772" t="s">
        <v>50</v>
      </c>
      <c r="C21" s="772"/>
      <c r="D21" s="772"/>
      <c r="E21" s="772"/>
      <c r="F21" s="772"/>
      <c r="G21" s="772"/>
      <c r="H21" s="770"/>
      <c r="I21" s="735"/>
      <c r="J21" s="760"/>
      <c r="K21" s="729"/>
      <c r="L21" s="729"/>
      <c r="M21" s="729"/>
      <c r="N21" s="735"/>
      <c r="O21" s="735"/>
      <c r="P21" s="735"/>
    </row>
    <row r="22" ht="13.5" spans="1:16">
      <c r="A22" s="771"/>
      <c r="B22" s="772" t="s">
        <v>2</v>
      </c>
      <c r="C22" s="772" t="s">
        <v>3</v>
      </c>
      <c r="D22" s="772" t="s">
        <v>4</v>
      </c>
      <c r="E22" s="772" t="s">
        <v>5</v>
      </c>
      <c r="F22" s="773" t="s">
        <v>51</v>
      </c>
      <c r="G22" s="774" t="s">
        <v>8</v>
      </c>
      <c r="H22" s="770"/>
      <c r="I22" s="735"/>
      <c r="J22" s="735"/>
      <c r="K22" s="729"/>
      <c r="L22" s="729"/>
      <c r="M22" s="729"/>
      <c r="N22" s="735"/>
      <c r="O22" s="735"/>
      <c r="P22" s="735"/>
    </row>
    <row r="23" ht="13.5" spans="1:16">
      <c r="A23" s="771"/>
      <c r="B23" s="775" t="s">
        <v>9</v>
      </c>
      <c r="C23" s="772" t="s">
        <v>10</v>
      </c>
      <c r="D23" s="775" t="s">
        <v>11</v>
      </c>
      <c r="E23" s="740" t="s">
        <v>12</v>
      </c>
      <c r="F23" s="774" t="s">
        <v>52</v>
      </c>
      <c r="G23" s="773" t="s">
        <v>53</v>
      </c>
      <c r="H23" s="770"/>
      <c r="I23" s="735"/>
      <c r="J23" s="735"/>
      <c r="K23" s="729"/>
      <c r="L23" s="729"/>
      <c r="M23" s="729"/>
      <c r="N23" s="735"/>
      <c r="O23" s="735"/>
      <c r="P23" s="735"/>
    </row>
    <row r="24" ht="13.5" spans="1:16">
      <c r="A24" s="776" t="s">
        <v>54</v>
      </c>
      <c r="B24" s="746" t="s">
        <v>55</v>
      </c>
      <c r="C24" s="777"/>
      <c r="D24" s="745" t="s">
        <v>56</v>
      </c>
      <c r="E24" s="759" t="s">
        <v>57</v>
      </c>
      <c r="F24" s="778">
        <v>45998</v>
      </c>
      <c r="G24" s="778">
        <v>46013</v>
      </c>
      <c r="H24" s="779"/>
      <c r="I24" s="780"/>
      <c r="J24" s="780"/>
      <c r="K24" s="729"/>
      <c r="L24" s="729"/>
      <c r="M24" s="729"/>
      <c r="N24" s="780"/>
      <c r="O24" s="780"/>
      <c r="P24" s="780"/>
    </row>
    <row r="25" ht="13.5" spans="1:16">
      <c r="A25" s="759" t="s">
        <v>58</v>
      </c>
      <c r="B25" s="746" t="s">
        <v>59</v>
      </c>
      <c r="C25" s="781"/>
      <c r="D25" s="759" t="s">
        <v>60</v>
      </c>
      <c r="E25" s="745" t="s">
        <v>57</v>
      </c>
      <c r="F25" s="778">
        <v>46005</v>
      </c>
      <c r="G25" s="778">
        <v>46020</v>
      </c>
      <c r="H25" s="779"/>
      <c r="I25" s="735"/>
      <c r="J25" s="735"/>
      <c r="K25" s="729"/>
      <c r="L25" s="729"/>
      <c r="M25" s="729"/>
      <c r="N25" s="735"/>
      <c r="O25" s="735"/>
      <c r="P25" s="735"/>
    </row>
    <row r="26" ht="17.25" customHeight="1" spans="1:16">
      <c r="A26" s="782" t="s">
        <v>61</v>
      </c>
      <c r="B26" s="746" t="s">
        <v>62</v>
      </c>
      <c r="C26" s="781"/>
      <c r="D26" s="759" t="s">
        <v>60</v>
      </c>
      <c r="E26" s="745" t="s">
        <v>57</v>
      </c>
      <c r="F26" s="747">
        <v>46012</v>
      </c>
      <c r="G26" s="747">
        <v>46027</v>
      </c>
      <c r="H26" s="779"/>
      <c r="I26" s="735"/>
      <c r="J26" s="735"/>
      <c r="K26" s="729"/>
      <c r="L26" s="729"/>
      <c r="M26" s="729"/>
      <c r="N26" s="735"/>
      <c r="O26" s="735"/>
      <c r="P26" s="735"/>
    </row>
    <row r="27" ht="13.5" spans="1:16">
      <c r="A27" s="759"/>
      <c r="B27" s="746" t="s">
        <v>63</v>
      </c>
      <c r="C27" s="781"/>
      <c r="D27" s="759"/>
      <c r="E27" s="759" t="s">
        <v>57</v>
      </c>
      <c r="F27" s="747">
        <v>46019</v>
      </c>
      <c r="G27" s="747">
        <v>46034</v>
      </c>
      <c r="H27" s="779"/>
      <c r="I27" s="780"/>
      <c r="J27" s="780"/>
      <c r="K27" s="780"/>
      <c r="L27" s="780"/>
      <c r="M27" s="780"/>
      <c r="N27" s="780"/>
      <c r="O27" s="780"/>
      <c r="P27" s="780"/>
    </row>
    <row r="28" ht="13.5" spans="1:16">
      <c r="A28" s="759" t="s">
        <v>64</v>
      </c>
      <c r="B28" s="746" t="s">
        <v>65</v>
      </c>
      <c r="C28" s="781"/>
      <c r="D28" s="759" t="s">
        <v>66</v>
      </c>
      <c r="E28" s="759" t="s">
        <v>57</v>
      </c>
      <c r="F28" s="747">
        <v>46026</v>
      </c>
      <c r="G28" s="747">
        <v>46041</v>
      </c>
      <c r="H28" s="779"/>
      <c r="I28" s="780"/>
      <c r="J28" s="780"/>
      <c r="K28" s="780"/>
      <c r="L28" s="780"/>
      <c r="M28" s="780"/>
      <c r="N28" s="780"/>
      <c r="O28" s="780"/>
      <c r="P28" s="780"/>
    </row>
    <row r="29" ht="13.5" spans="1:16">
      <c r="A29" s="767"/>
      <c r="B29" s="769" t="s">
        <v>67</v>
      </c>
      <c r="C29" s="769"/>
      <c r="D29" s="769"/>
      <c r="E29" s="735"/>
      <c r="F29" s="735"/>
      <c r="G29" s="770"/>
      <c r="H29" s="770"/>
      <c r="I29" s="770"/>
      <c r="J29" s="767"/>
      <c r="K29" s="767"/>
      <c r="L29" s="767"/>
      <c r="M29" s="767"/>
      <c r="N29" s="735"/>
      <c r="O29" s="735"/>
      <c r="P29" s="735"/>
    </row>
    <row r="30" ht="13.5" spans="1:16">
      <c r="A30" s="767"/>
      <c r="B30" s="769"/>
      <c r="C30" s="769"/>
      <c r="D30" s="769"/>
      <c r="E30" s="735"/>
      <c r="F30" s="735"/>
      <c r="G30" s="770"/>
      <c r="H30" s="770"/>
      <c r="I30" s="770"/>
      <c r="J30" s="767"/>
      <c r="K30" s="767"/>
      <c r="L30" s="767"/>
      <c r="M30" s="767"/>
      <c r="N30" s="735"/>
      <c r="O30" s="735"/>
      <c r="P30" s="735"/>
    </row>
    <row r="31" ht="13.5" spans="1:16">
      <c r="A31" s="783"/>
      <c r="B31" s="784" t="s">
        <v>68</v>
      </c>
      <c r="C31" s="784"/>
      <c r="D31" s="784"/>
      <c r="E31" s="784"/>
      <c r="F31" s="784"/>
      <c r="G31" s="784"/>
      <c r="H31" s="770"/>
      <c r="I31" s="770"/>
      <c r="J31" s="767"/>
      <c r="K31" s="767"/>
      <c r="L31" s="767"/>
      <c r="M31" s="767"/>
      <c r="N31" s="735"/>
      <c r="O31" s="735"/>
      <c r="P31" s="735"/>
    </row>
    <row r="32" ht="13.5" spans="1:16">
      <c r="A32" s="783"/>
      <c r="B32" s="784" t="s">
        <v>2</v>
      </c>
      <c r="C32" s="784" t="s">
        <v>3</v>
      </c>
      <c r="D32" s="784" t="s">
        <v>4</v>
      </c>
      <c r="E32" s="784" t="s">
        <v>5</v>
      </c>
      <c r="F32" s="784" t="s">
        <v>51</v>
      </c>
      <c r="G32" s="785" t="s">
        <v>69</v>
      </c>
      <c r="H32" s="770"/>
      <c r="I32" s="770"/>
      <c r="J32" s="767"/>
      <c r="K32" s="767"/>
      <c r="L32" s="767"/>
      <c r="M32" s="767"/>
      <c r="N32" s="735"/>
      <c r="O32" s="735"/>
      <c r="P32" s="735"/>
    </row>
    <row r="33" ht="13.5" spans="1:16">
      <c r="A33" s="783"/>
      <c r="B33" s="786" t="s">
        <v>9</v>
      </c>
      <c r="C33" s="786" t="s">
        <v>10</v>
      </c>
      <c r="D33" s="786" t="s">
        <v>11</v>
      </c>
      <c r="E33" s="786" t="s">
        <v>12</v>
      </c>
      <c r="F33" s="783" t="s">
        <v>52</v>
      </c>
      <c r="G33" s="786" t="s">
        <v>70</v>
      </c>
      <c r="H33" s="770"/>
      <c r="I33" s="770"/>
      <c r="J33" s="767"/>
      <c r="K33" s="767"/>
      <c r="L33" s="767"/>
      <c r="M33" s="767"/>
      <c r="N33" s="735"/>
      <c r="O33" s="735"/>
      <c r="P33" s="735"/>
    </row>
    <row r="34" ht="13.5" spans="1:16">
      <c r="A34" s="787" t="s">
        <v>71</v>
      </c>
      <c r="B34" s="746" t="s">
        <v>72</v>
      </c>
      <c r="C34" s="788"/>
      <c r="D34" s="788" t="s">
        <v>73</v>
      </c>
      <c r="E34" s="787" t="s">
        <v>18</v>
      </c>
      <c r="F34" s="747">
        <v>45998</v>
      </c>
      <c r="G34" s="747">
        <v>46011</v>
      </c>
      <c r="H34" s="779"/>
      <c r="I34" s="770"/>
      <c r="J34" s="767"/>
      <c r="K34" s="767"/>
      <c r="L34" s="767"/>
      <c r="M34" s="767"/>
      <c r="N34" s="735"/>
      <c r="O34" s="735"/>
      <c r="P34" s="735"/>
    </row>
    <row r="35" ht="13.5" spans="1:16">
      <c r="A35" s="781"/>
      <c r="B35" s="746" t="s">
        <v>63</v>
      </c>
      <c r="C35" s="787"/>
      <c r="D35" s="787"/>
      <c r="E35" s="759" t="s">
        <v>18</v>
      </c>
      <c r="F35" s="789">
        <v>46005</v>
      </c>
      <c r="G35" s="789">
        <v>46018</v>
      </c>
      <c r="H35" s="770"/>
      <c r="I35" s="770"/>
      <c r="J35" s="767"/>
      <c r="K35" s="767"/>
      <c r="L35" s="767"/>
      <c r="M35" s="767"/>
      <c r="N35" s="735"/>
      <c r="O35" s="735"/>
      <c r="P35" s="735"/>
    </row>
    <row r="36" ht="13.5" spans="1:16">
      <c r="A36" s="787" t="s">
        <v>74</v>
      </c>
      <c r="B36" s="746" t="s">
        <v>75</v>
      </c>
      <c r="C36" s="787"/>
      <c r="D36" s="787" t="s">
        <v>76</v>
      </c>
      <c r="E36" s="787" t="s">
        <v>18</v>
      </c>
      <c r="F36" s="747">
        <v>46012</v>
      </c>
      <c r="G36" s="747">
        <v>46025</v>
      </c>
      <c r="H36" s="770"/>
      <c r="I36" s="770"/>
      <c r="J36" s="767"/>
      <c r="K36" s="767"/>
      <c r="L36" s="767"/>
      <c r="M36" s="767"/>
      <c r="N36" s="735"/>
      <c r="O36" s="735"/>
      <c r="P36" s="735"/>
    </row>
    <row r="37" ht="13.5" spans="1:16">
      <c r="A37" s="787" t="s">
        <v>77</v>
      </c>
      <c r="B37" s="746" t="s">
        <v>78</v>
      </c>
      <c r="C37" s="787"/>
      <c r="D37" s="787" t="s">
        <v>79</v>
      </c>
      <c r="E37" s="787" t="s">
        <v>18</v>
      </c>
      <c r="F37" s="747">
        <v>46019</v>
      </c>
      <c r="G37" s="747">
        <v>46032</v>
      </c>
      <c r="H37" s="770"/>
      <c r="I37" s="770"/>
      <c r="J37" s="767"/>
      <c r="K37" s="767"/>
      <c r="L37" s="767"/>
      <c r="M37" s="767"/>
      <c r="N37" s="735"/>
      <c r="O37" s="735"/>
      <c r="P37" s="735"/>
    </row>
    <row r="38" ht="13.5" spans="1:16">
      <c r="A38" s="767"/>
      <c r="B38" s="769"/>
      <c r="C38" s="769"/>
      <c r="D38" s="769"/>
      <c r="E38" s="735"/>
      <c r="F38" s="735"/>
      <c r="G38" s="770"/>
      <c r="H38" s="770"/>
      <c r="I38" s="770"/>
      <c r="J38" s="767"/>
      <c r="K38" s="767"/>
      <c r="L38" s="767"/>
      <c r="M38" s="767"/>
      <c r="N38" s="735"/>
      <c r="O38" s="735"/>
      <c r="P38" s="735"/>
    </row>
    <row r="39" ht="13.5" spans="1:16">
      <c r="A39" s="735"/>
      <c r="B39" s="735"/>
      <c r="C39" s="735"/>
      <c r="D39" s="735"/>
      <c r="E39" s="735"/>
      <c r="F39" s="767"/>
      <c r="G39" s="770"/>
      <c r="H39" s="770"/>
      <c r="I39" s="735"/>
      <c r="J39" s="770"/>
      <c r="K39" s="767"/>
      <c r="L39" s="767"/>
      <c r="M39" s="767"/>
      <c r="N39" s="767"/>
      <c r="O39" s="735"/>
      <c r="P39" s="735"/>
    </row>
    <row r="40" ht="13.5" spans="1:16">
      <c r="A40" s="790"/>
      <c r="B40" s="791" t="s">
        <v>80</v>
      </c>
      <c r="C40" s="791"/>
      <c r="D40" s="791"/>
      <c r="E40" s="791"/>
      <c r="F40" s="791"/>
      <c r="G40" s="791"/>
      <c r="H40" s="791"/>
      <c r="I40" s="735"/>
      <c r="J40" s="770"/>
      <c r="K40" s="767"/>
      <c r="L40" s="767"/>
      <c r="M40" s="767"/>
      <c r="N40" s="767"/>
      <c r="O40" s="735"/>
      <c r="P40" s="735"/>
    </row>
    <row r="41" ht="13.5" spans="1:16">
      <c r="A41" s="790"/>
      <c r="B41" s="792" t="s">
        <v>2</v>
      </c>
      <c r="C41" s="792" t="s">
        <v>3</v>
      </c>
      <c r="D41" s="792" t="s">
        <v>4</v>
      </c>
      <c r="E41" s="792" t="s">
        <v>5</v>
      </c>
      <c r="F41" s="793" t="s">
        <v>51</v>
      </c>
      <c r="G41" s="794" t="s">
        <v>81</v>
      </c>
      <c r="H41" s="793" t="s">
        <v>82</v>
      </c>
      <c r="I41" s="735"/>
      <c r="J41" s="767"/>
      <c r="K41" s="767"/>
      <c r="L41" s="767"/>
      <c r="M41" s="767"/>
      <c r="N41" s="767"/>
      <c r="O41" s="767"/>
      <c r="P41" s="767"/>
    </row>
    <row r="42" ht="13.5" spans="1:16">
      <c r="A42" s="790"/>
      <c r="B42" s="795" t="s">
        <v>9</v>
      </c>
      <c r="C42" s="792" t="s">
        <v>10</v>
      </c>
      <c r="D42" s="795" t="s">
        <v>11</v>
      </c>
      <c r="E42" s="796" t="s">
        <v>12</v>
      </c>
      <c r="F42" s="794" t="s">
        <v>52</v>
      </c>
      <c r="G42" s="797" t="s">
        <v>83</v>
      </c>
      <c r="H42" s="794" t="s">
        <v>84</v>
      </c>
      <c r="I42" s="735"/>
      <c r="J42" s="748"/>
      <c r="K42" s="748"/>
      <c r="L42" s="748"/>
      <c r="M42" s="748"/>
      <c r="N42" s="748"/>
      <c r="O42" s="748"/>
      <c r="P42" s="748"/>
    </row>
    <row r="43" ht="13.5" spans="1:16">
      <c r="A43" s="798" t="s">
        <v>85</v>
      </c>
      <c r="B43" s="732" t="s">
        <v>86</v>
      </c>
      <c r="C43" s="798" t="s">
        <v>18</v>
      </c>
      <c r="D43" s="799">
        <v>76</v>
      </c>
      <c r="E43" s="787" t="s">
        <v>18</v>
      </c>
      <c r="F43" s="747">
        <v>45995</v>
      </c>
      <c r="G43" s="747">
        <v>46010</v>
      </c>
      <c r="H43" s="747">
        <v>46013</v>
      </c>
      <c r="I43" s="800"/>
      <c r="J43" s="801"/>
      <c r="K43" s="801"/>
      <c r="L43" s="801"/>
      <c r="M43" s="748"/>
      <c r="N43" s="748"/>
      <c r="O43" s="748"/>
      <c r="P43" s="748"/>
    </row>
    <row r="44" ht="13.5" spans="1:16">
      <c r="A44" s="798" t="s">
        <v>87</v>
      </c>
      <c r="B44" s="732" t="s">
        <v>88</v>
      </c>
      <c r="C44" s="798" t="s">
        <v>18</v>
      </c>
      <c r="D44" s="799">
        <v>92</v>
      </c>
      <c r="E44" s="787" t="s">
        <v>18</v>
      </c>
      <c r="F44" s="747">
        <v>46002</v>
      </c>
      <c r="G44" s="747">
        <v>46017</v>
      </c>
      <c r="H44" s="747">
        <v>46020</v>
      </c>
      <c r="I44" s="800"/>
      <c r="J44" s="801"/>
      <c r="K44" s="801"/>
      <c r="L44" s="801"/>
      <c r="M44" s="748"/>
      <c r="N44" s="748"/>
      <c r="O44" s="748"/>
      <c r="P44" s="748"/>
    </row>
    <row r="45" ht="13.5" spans="1:16">
      <c r="A45" s="798"/>
      <c r="B45" s="732" t="s">
        <v>89</v>
      </c>
      <c r="C45" s="798" t="s">
        <v>18</v>
      </c>
      <c r="D45" s="799"/>
      <c r="E45" s="787" t="s">
        <v>18</v>
      </c>
      <c r="F45" s="747">
        <v>46009</v>
      </c>
      <c r="G45" s="747">
        <v>46024</v>
      </c>
      <c r="H45" s="747">
        <v>46027</v>
      </c>
      <c r="I45" s="800"/>
      <c r="J45" s="801"/>
      <c r="K45" s="801"/>
      <c r="L45" s="801"/>
      <c r="M45" s="748"/>
      <c r="N45" s="748"/>
      <c r="O45" s="748"/>
      <c r="P45" s="748"/>
    </row>
    <row r="46" spans="1:16">
      <c r="A46" s="798" t="s">
        <v>90</v>
      </c>
      <c r="B46" s="732" t="s">
        <v>91</v>
      </c>
      <c r="C46" s="798" t="s">
        <v>18</v>
      </c>
      <c r="D46" s="799">
        <v>66</v>
      </c>
      <c r="E46" s="787" t="s">
        <v>18</v>
      </c>
      <c r="F46" s="747">
        <v>46016</v>
      </c>
      <c r="G46" s="747">
        <v>46031</v>
      </c>
      <c r="H46" s="747">
        <v>46034</v>
      </c>
      <c r="I46" s="802"/>
      <c r="J46" s="803"/>
      <c r="K46" s="802"/>
      <c r="L46" s="802"/>
      <c r="M46" s="748"/>
      <c r="N46" s="748"/>
      <c r="O46" s="748"/>
      <c r="P46" s="748"/>
    </row>
    <row r="47" ht="13.5" spans="1:16">
      <c r="A47" s="798" t="s">
        <v>92</v>
      </c>
      <c r="B47" s="732" t="s">
        <v>93</v>
      </c>
      <c r="C47" s="798" t="s">
        <v>18</v>
      </c>
      <c r="D47" s="799">
        <v>202</v>
      </c>
      <c r="E47" s="787" t="s">
        <v>18</v>
      </c>
      <c r="F47" s="747">
        <v>46023</v>
      </c>
      <c r="G47" s="747">
        <v>46038</v>
      </c>
      <c r="H47" s="747">
        <v>46041</v>
      </c>
      <c r="I47" s="800"/>
      <c r="J47" s="801"/>
      <c r="K47" s="801"/>
      <c r="L47" s="801"/>
      <c r="M47" s="748"/>
      <c r="N47" s="748"/>
      <c r="O47" s="748"/>
      <c r="P47" s="748"/>
    </row>
    <row r="48" spans="1:16">
      <c r="A48" s="804"/>
      <c r="B48" s="805"/>
      <c r="C48" s="804"/>
      <c r="D48" s="804"/>
      <c r="E48" s="806"/>
      <c r="F48" s="761"/>
      <c r="G48" s="761"/>
      <c r="H48" s="761"/>
      <c r="I48" s="807"/>
      <c r="J48" s="761"/>
      <c r="K48" s="761"/>
      <c r="L48" s="761"/>
      <c r="M48" s="761"/>
      <c r="N48" s="761"/>
      <c r="O48" s="761"/>
      <c r="P48" s="761"/>
    </row>
    <row r="49" spans="1:16">
      <c r="A49" s="808"/>
      <c r="B49" s="768"/>
      <c r="C49" s="768"/>
      <c r="D49" s="809"/>
      <c r="E49" s="810"/>
      <c r="F49" s="811"/>
      <c r="G49" s="811"/>
      <c r="H49" s="811"/>
      <c r="I49" s="812"/>
      <c r="J49" s="770"/>
      <c r="K49" s="770"/>
      <c r="L49" s="770"/>
      <c r="M49" s="767"/>
      <c r="N49" s="767"/>
      <c r="O49" s="767"/>
      <c r="P49" s="767"/>
    </row>
    <row r="50" spans="1:16">
      <c r="A50" s="771"/>
      <c r="B50" s="813" t="s">
        <v>94</v>
      </c>
      <c r="C50" s="813"/>
      <c r="D50" s="813"/>
      <c r="E50" s="813"/>
      <c r="F50" s="813"/>
      <c r="G50" s="813"/>
      <c r="H50" s="813"/>
      <c r="I50" s="813"/>
      <c r="J50" s="813"/>
      <c r="K50" s="813"/>
      <c r="L50" s="767"/>
      <c r="M50" s="767"/>
      <c r="N50" s="767"/>
      <c r="O50" s="767"/>
      <c r="P50" s="767"/>
    </row>
    <row r="51" spans="1:16">
      <c r="A51" s="771"/>
      <c r="B51" s="772" t="s">
        <v>2</v>
      </c>
      <c r="C51" s="772" t="s">
        <v>3</v>
      </c>
      <c r="D51" s="772" t="s">
        <v>4</v>
      </c>
      <c r="E51" s="772" t="s">
        <v>5</v>
      </c>
      <c r="F51" s="813" t="s">
        <v>6</v>
      </c>
      <c r="G51" s="813" t="s">
        <v>7</v>
      </c>
      <c r="H51" s="813" t="s">
        <v>95</v>
      </c>
      <c r="I51" s="813" t="s">
        <v>96</v>
      </c>
      <c r="J51" s="813" t="s">
        <v>97</v>
      </c>
      <c r="K51" s="813" t="s">
        <v>98</v>
      </c>
      <c r="L51" s="803"/>
      <c r="M51" s="767"/>
      <c r="N51" s="767"/>
      <c r="O51" s="767"/>
      <c r="P51" s="767"/>
    </row>
    <row r="52" spans="1:16">
      <c r="A52" s="771"/>
      <c r="B52" s="775" t="s">
        <v>9</v>
      </c>
      <c r="C52" s="772" t="s">
        <v>10</v>
      </c>
      <c r="D52" s="775" t="s">
        <v>11</v>
      </c>
      <c r="E52" s="740" t="s">
        <v>12</v>
      </c>
      <c r="F52" s="814" t="s">
        <v>13</v>
      </c>
      <c r="G52" s="814" t="s">
        <v>14</v>
      </c>
      <c r="H52" s="814" t="s">
        <v>99</v>
      </c>
      <c r="I52" s="813" t="s">
        <v>100</v>
      </c>
      <c r="J52" s="815" t="s">
        <v>101</v>
      </c>
      <c r="K52" s="813" t="s">
        <v>102</v>
      </c>
      <c r="L52" s="816"/>
      <c r="M52" s="767"/>
      <c r="N52" s="767"/>
      <c r="O52" s="767"/>
      <c r="P52" s="767"/>
    </row>
    <row r="53" spans="1:16">
      <c r="A53" s="759" t="s">
        <v>103</v>
      </c>
      <c r="B53" s="759" t="s">
        <v>104</v>
      </c>
      <c r="C53" s="759"/>
      <c r="D53" s="759" t="s">
        <v>105</v>
      </c>
      <c r="E53" s="817" t="s">
        <v>18</v>
      </c>
      <c r="F53" s="818">
        <v>45993</v>
      </c>
      <c r="G53" s="818">
        <v>45994</v>
      </c>
      <c r="H53" s="818">
        <v>46018</v>
      </c>
      <c r="I53" s="818">
        <v>46024</v>
      </c>
      <c r="J53" s="818">
        <v>46028</v>
      </c>
      <c r="K53" s="818">
        <v>46030</v>
      </c>
      <c r="L53" s="816"/>
      <c r="M53" s="761"/>
      <c r="N53" s="761"/>
      <c r="O53" s="761"/>
      <c r="P53" s="761"/>
    </row>
    <row r="54" spans="1:16">
      <c r="A54" s="819" t="s">
        <v>106</v>
      </c>
      <c r="B54" s="746" t="s">
        <v>107</v>
      </c>
      <c r="C54" s="819"/>
      <c r="D54" s="732" t="s">
        <v>108</v>
      </c>
      <c r="E54" s="817" t="s">
        <v>18</v>
      </c>
      <c r="F54" s="818">
        <v>46000</v>
      </c>
      <c r="G54" s="818">
        <v>46001</v>
      </c>
      <c r="H54" s="818">
        <v>46025</v>
      </c>
      <c r="I54" s="818">
        <v>46031</v>
      </c>
      <c r="J54" s="818">
        <v>46035</v>
      </c>
      <c r="K54" s="818">
        <v>46037</v>
      </c>
      <c r="L54" s="820"/>
      <c r="M54" s="761"/>
      <c r="N54" s="761"/>
      <c r="O54" s="761"/>
      <c r="P54" s="761"/>
    </row>
    <row r="55" spans="1:16">
      <c r="A55" s="819" t="s">
        <v>109</v>
      </c>
      <c r="B55" s="743" t="s">
        <v>110</v>
      </c>
      <c r="C55" s="819"/>
      <c r="D55" s="732" t="s">
        <v>111</v>
      </c>
      <c r="E55" s="817" t="s">
        <v>18</v>
      </c>
      <c r="F55" s="818">
        <v>46007</v>
      </c>
      <c r="G55" s="818">
        <v>46008</v>
      </c>
      <c r="H55" s="818">
        <v>46032</v>
      </c>
      <c r="I55" s="818">
        <v>46038</v>
      </c>
      <c r="J55" s="818">
        <v>46042</v>
      </c>
      <c r="K55" s="818">
        <v>46044</v>
      </c>
      <c r="L55" s="734"/>
      <c r="M55" s="761"/>
      <c r="N55" s="761"/>
      <c r="O55" s="761"/>
      <c r="P55" s="761"/>
    </row>
    <row r="56" spans="1:16">
      <c r="A56" s="759" t="s">
        <v>112</v>
      </c>
      <c r="B56" s="746" t="s">
        <v>113</v>
      </c>
      <c r="C56" s="759"/>
      <c r="D56" s="759" t="s">
        <v>114</v>
      </c>
      <c r="E56" s="817" t="s">
        <v>57</v>
      </c>
      <c r="F56" s="818">
        <v>46014</v>
      </c>
      <c r="G56" s="818">
        <v>46015</v>
      </c>
      <c r="H56" s="818">
        <v>46039</v>
      </c>
      <c r="I56" s="818">
        <v>46045</v>
      </c>
      <c r="J56" s="818">
        <v>46049</v>
      </c>
      <c r="K56" s="818">
        <v>46051</v>
      </c>
      <c r="L56" s="821"/>
      <c r="M56" s="761"/>
      <c r="N56" s="761"/>
      <c r="O56" s="761"/>
      <c r="P56" s="761"/>
    </row>
    <row r="57" spans="1:16">
      <c r="A57" s="759" t="s">
        <v>115</v>
      </c>
      <c r="B57" s="759" t="s">
        <v>116</v>
      </c>
      <c r="C57" s="759"/>
      <c r="D57" s="759" t="s">
        <v>117</v>
      </c>
      <c r="E57" s="817" t="s">
        <v>18</v>
      </c>
      <c r="F57" s="818">
        <v>46021</v>
      </c>
      <c r="G57" s="818">
        <v>46022</v>
      </c>
      <c r="H57" s="818">
        <v>46046</v>
      </c>
      <c r="I57" s="818">
        <v>46052</v>
      </c>
      <c r="J57" s="818">
        <v>46056</v>
      </c>
      <c r="K57" s="818">
        <v>46058</v>
      </c>
      <c r="L57" s="821"/>
      <c r="M57" s="761"/>
      <c r="N57" s="761"/>
      <c r="O57" s="761"/>
      <c r="P57" s="761"/>
    </row>
    <row r="58" spans="1:16">
      <c r="A58" s="822"/>
      <c r="B58" s="764" t="s">
        <v>118</v>
      </c>
      <c r="C58" s="764"/>
      <c r="D58" s="765"/>
      <c r="E58" s="823"/>
      <c r="F58" s="811"/>
      <c r="G58" s="811"/>
      <c r="H58" s="812"/>
      <c r="I58" s="770"/>
      <c r="J58" s="770"/>
      <c r="K58" s="824"/>
      <c r="L58" s="767"/>
      <c r="M58" s="767"/>
      <c r="N58" s="767"/>
      <c r="O58" s="767"/>
      <c r="P58" s="767"/>
    </row>
    <row r="59" spans="1:16">
      <c r="A59" s="767"/>
      <c r="B59" s="767"/>
      <c r="C59" s="767"/>
      <c r="D59" s="767"/>
      <c r="E59" s="767"/>
      <c r="F59" s="767"/>
      <c r="G59" s="767"/>
      <c r="H59" s="767"/>
      <c r="I59" s="767"/>
      <c r="J59" s="767"/>
      <c r="K59" s="767"/>
      <c r="L59" s="824"/>
      <c r="M59" s="767"/>
      <c r="N59" s="767"/>
      <c r="O59" s="767"/>
      <c r="P59" s="767"/>
    </row>
    <row r="60" spans="1:16">
      <c r="A60" s="825"/>
      <c r="B60" s="802"/>
      <c r="C60" s="802"/>
      <c r="D60" s="802"/>
      <c r="E60" s="802"/>
      <c r="F60" s="803"/>
      <c r="G60" s="803"/>
      <c r="H60" s="803"/>
      <c r="I60" s="803"/>
      <c r="J60" s="802"/>
      <c r="K60" s="801"/>
      <c r="L60" s="801"/>
      <c r="M60" s="748"/>
      <c r="N60" s="748"/>
      <c r="O60" s="748"/>
      <c r="P60" s="748"/>
    </row>
    <row r="61" spans="1:16">
      <c r="A61" s="764"/>
      <c r="B61" s="764"/>
      <c r="C61" s="764"/>
      <c r="D61" s="761"/>
      <c r="E61" s="761"/>
      <c r="F61" s="766"/>
      <c r="G61" s="766"/>
      <c r="H61" s="766"/>
      <c r="I61" s="766"/>
      <c r="J61" s="766"/>
      <c r="K61" s="766"/>
      <c r="L61" s="748"/>
      <c r="M61" s="748"/>
      <c r="N61" s="748"/>
      <c r="O61" s="761"/>
      <c r="P61" s="761"/>
    </row>
    <row r="62" spans="1:16">
      <c r="A62" s="826"/>
      <c r="B62" s="827" t="s">
        <v>119</v>
      </c>
      <c r="C62" s="827"/>
      <c r="D62" s="827"/>
      <c r="E62" s="827"/>
      <c r="F62" s="827"/>
      <c r="G62" s="827"/>
      <c r="H62" s="827"/>
      <c r="I62" s="827"/>
      <c r="J62" s="827"/>
      <c r="K62" s="801"/>
      <c r="L62" s="748"/>
      <c r="M62" s="748"/>
      <c r="N62" s="748"/>
      <c r="O62" s="748"/>
      <c r="P62" s="748"/>
    </row>
    <row r="63" spans="1:16">
      <c r="A63" s="828"/>
      <c r="B63" s="827" t="s">
        <v>2</v>
      </c>
      <c r="C63" s="827" t="s">
        <v>3</v>
      </c>
      <c r="D63" s="827" t="s">
        <v>4</v>
      </c>
      <c r="E63" s="827" t="s">
        <v>5</v>
      </c>
      <c r="F63" s="829" t="s">
        <v>51</v>
      </c>
      <c r="G63" s="830" t="s">
        <v>96</v>
      </c>
      <c r="H63" s="830" t="s">
        <v>97</v>
      </c>
      <c r="I63" s="830" t="s">
        <v>120</v>
      </c>
      <c r="J63" s="830" t="s">
        <v>121</v>
      </c>
      <c r="K63" s="767"/>
      <c r="L63" s="767"/>
      <c r="M63" s="767"/>
      <c r="N63" s="748"/>
      <c r="O63" s="748"/>
      <c r="P63" s="748"/>
    </row>
    <row r="64" spans="1:16">
      <c r="A64" s="831"/>
      <c r="B64" s="832" t="s">
        <v>9</v>
      </c>
      <c r="C64" s="827" t="s">
        <v>10</v>
      </c>
      <c r="D64" s="832" t="s">
        <v>11</v>
      </c>
      <c r="E64" s="833" t="s">
        <v>12</v>
      </c>
      <c r="F64" s="834" t="s">
        <v>122</v>
      </c>
      <c r="G64" s="829" t="s">
        <v>100</v>
      </c>
      <c r="H64" s="829" t="s">
        <v>101</v>
      </c>
      <c r="I64" s="830" t="s">
        <v>123</v>
      </c>
      <c r="J64" s="830" t="s">
        <v>124</v>
      </c>
      <c r="K64" s="767"/>
      <c r="L64" s="767"/>
      <c r="M64" s="767"/>
      <c r="N64" s="748"/>
      <c r="O64" s="748"/>
      <c r="P64" s="748"/>
    </row>
    <row r="65" spans="1:16">
      <c r="A65" s="826" t="s">
        <v>125</v>
      </c>
      <c r="B65" s="743" t="s">
        <v>126</v>
      </c>
      <c r="C65" s="835"/>
      <c r="D65" s="826" t="s">
        <v>127</v>
      </c>
      <c r="E65" s="836" t="s">
        <v>128</v>
      </c>
      <c r="F65" s="837">
        <v>45993</v>
      </c>
      <c r="G65" s="838">
        <v>46027</v>
      </c>
      <c r="H65" s="838">
        <v>46030</v>
      </c>
      <c r="I65" s="839" t="s">
        <v>129</v>
      </c>
      <c r="J65" s="840">
        <v>46036</v>
      </c>
      <c r="K65" s="767"/>
      <c r="L65" s="767"/>
      <c r="M65" s="748"/>
      <c r="N65" s="748"/>
      <c r="O65" s="748"/>
      <c r="P65" s="748"/>
    </row>
    <row r="66" spans="1:16">
      <c r="A66" s="828" t="s">
        <v>130</v>
      </c>
      <c r="B66" s="743" t="s">
        <v>131</v>
      </c>
      <c r="C66" s="835"/>
      <c r="D66" s="826" t="s">
        <v>132</v>
      </c>
      <c r="E66" s="836" t="s">
        <v>128</v>
      </c>
      <c r="F66" s="837">
        <v>46000</v>
      </c>
      <c r="G66" s="840">
        <v>46034</v>
      </c>
      <c r="H66" s="840">
        <v>46037</v>
      </c>
      <c r="I66" s="840">
        <v>46040</v>
      </c>
      <c r="J66" s="840">
        <v>46043</v>
      </c>
      <c r="K66" s="767"/>
      <c r="L66" s="767"/>
      <c r="M66" s="748"/>
      <c r="N66" s="748"/>
      <c r="O66" s="748"/>
      <c r="P66" s="748"/>
    </row>
    <row r="67" spans="1:16">
      <c r="A67" s="841" t="s">
        <v>133</v>
      </c>
      <c r="B67" s="743" t="s">
        <v>134</v>
      </c>
      <c r="C67" s="835"/>
      <c r="D67" s="826" t="s">
        <v>135</v>
      </c>
      <c r="E67" s="836" t="s">
        <v>128</v>
      </c>
      <c r="F67" s="837">
        <v>46007</v>
      </c>
      <c r="G67" s="840">
        <v>46041</v>
      </c>
      <c r="H67" s="840">
        <v>46044</v>
      </c>
      <c r="I67" s="840">
        <v>46047</v>
      </c>
      <c r="J67" s="840">
        <v>46050</v>
      </c>
      <c r="K67" s="767"/>
      <c r="L67" s="767"/>
      <c r="M67" s="748"/>
      <c r="N67" s="748"/>
      <c r="O67" s="748"/>
      <c r="P67" s="748"/>
    </row>
    <row r="68" spans="1:16">
      <c r="A68" s="841" t="s">
        <v>136</v>
      </c>
      <c r="B68" s="743" t="s">
        <v>137</v>
      </c>
      <c r="C68" s="835"/>
      <c r="D68" s="826" t="s">
        <v>138</v>
      </c>
      <c r="E68" s="836" t="s">
        <v>128</v>
      </c>
      <c r="F68" s="837">
        <v>46014</v>
      </c>
      <c r="G68" s="840">
        <v>46048</v>
      </c>
      <c r="H68" s="840">
        <v>46051</v>
      </c>
      <c r="I68" s="840">
        <v>46054</v>
      </c>
      <c r="J68" s="840">
        <v>46057</v>
      </c>
      <c r="K68" s="767"/>
      <c r="L68" s="767"/>
      <c r="M68" s="741"/>
      <c r="N68" s="741"/>
      <c r="O68" s="741"/>
      <c r="P68" s="741"/>
    </row>
    <row r="69" ht="15" spans="1:16">
      <c r="A69" s="842"/>
      <c r="B69" s="743" t="s">
        <v>139</v>
      </c>
      <c r="C69" s="732"/>
      <c r="D69" s="732" t="s">
        <v>140</v>
      </c>
      <c r="E69" s="836" t="s">
        <v>128</v>
      </c>
      <c r="F69" s="843">
        <v>46021</v>
      </c>
      <c r="G69" s="747">
        <v>46055</v>
      </c>
      <c r="H69" s="747">
        <v>46058</v>
      </c>
      <c r="I69" s="844" t="s">
        <v>129</v>
      </c>
      <c r="J69" s="732">
        <v>46064</v>
      </c>
      <c r="K69" s="741"/>
      <c r="L69" s="741"/>
      <c r="M69" s="741"/>
      <c r="N69" s="741"/>
      <c r="O69" s="741"/>
      <c r="P69" s="741"/>
    </row>
    <row r="70" ht="15" spans="1:16">
      <c r="A70" s="845"/>
      <c r="B70" s="846"/>
      <c r="C70" s="802"/>
      <c r="D70" s="802"/>
      <c r="E70" s="847"/>
      <c r="F70" s="848"/>
      <c r="G70" s="803"/>
      <c r="H70" s="803"/>
      <c r="I70" s="803"/>
      <c r="J70" s="802"/>
      <c r="K70" s="741"/>
      <c r="L70" s="741"/>
      <c r="M70" s="741"/>
      <c r="N70" s="741"/>
      <c r="O70" s="741"/>
      <c r="P70" s="741"/>
    </row>
    <row r="71" spans="1:16">
      <c r="A71" s="769"/>
      <c r="B71" s="769"/>
      <c r="C71" s="769"/>
      <c r="D71" s="728"/>
      <c r="E71" s="728"/>
      <c r="F71" s="731"/>
      <c r="G71" s="731"/>
      <c r="H71" s="731"/>
      <c r="I71" s="731"/>
      <c r="J71" s="731"/>
      <c r="K71" s="731"/>
      <c r="L71" s="731"/>
      <c r="M71" s="728"/>
      <c r="N71" s="728"/>
      <c r="O71" s="728"/>
      <c r="P71" s="728"/>
    </row>
    <row r="72" spans="1:16">
      <c r="A72" s="769"/>
      <c r="B72" s="849" t="s">
        <v>141</v>
      </c>
      <c r="C72" s="850"/>
      <c r="D72" s="850"/>
      <c r="E72" s="850"/>
      <c r="F72" s="850"/>
      <c r="G72" s="850"/>
      <c r="H72" s="850"/>
      <c r="I72" s="850"/>
      <c r="J72" s="850"/>
      <c r="K72" s="850"/>
      <c r="L72" s="850"/>
      <c r="M72" s="728"/>
      <c r="N72" s="728"/>
      <c r="O72" s="728"/>
      <c r="P72" s="728"/>
    </row>
    <row r="73" spans="1:16">
      <c r="A73" s="769"/>
      <c r="B73" s="851" t="s">
        <v>2</v>
      </c>
      <c r="C73" s="851" t="s">
        <v>3</v>
      </c>
      <c r="D73" s="851" t="s">
        <v>4</v>
      </c>
      <c r="E73" s="851" t="s">
        <v>5</v>
      </c>
      <c r="F73" s="753" t="s">
        <v>6</v>
      </c>
      <c r="G73" s="753" t="s">
        <v>7</v>
      </c>
      <c r="H73" s="757" t="s">
        <v>142</v>
      </c>
      <c r="I73" s="757" t="s">
        <v>143</v>
      </c>
      <c r="J73" s="753" t="s">
        <v>144</v>
      </c>
      <c r="K73" s="757" t="s">
        <v>145</v>
      </c>
      <c r="L73" s="757" t="s">
        <v>146</v>
      </c>
      <c r="M73" s="728"/>
      <c r="N73" s="728"/>
      <c r="O73" s="728"/>
      <c r="P73" s="728"/>
    </row>
    <row r="74" spans="1:16">
      <c r="A74" s="769"/>
      <c r="B74" s="852" t="s">
        <v>9</v>
      </c>
      <c r="C74" s="851" t="s">
        <v>10</v>
      </c>
      <c r="D74" s="852" t="s">
        <v>11</v>
      </c>
      <c r="E74" s="833" t="s">
        <v>12</v>
      </c>
      <c r="F74" s="756" t="s">
        <v>13</v>
      </c>
      <c r="G74" s="756" t="s">
        <v>14</v>
      </c>
      <c r="H74" s="757" t="s">
        <v>147</v>
      </c>
      <c r="I74" s="853" t="s">
        <v>148</v>
      </c>
      <c r="J74" s="854" t="s">
        <v>149</v>
      </c>
      <c r="K74" s="853" t="s">
        <v>150</v>
      </c>
      <c r="L74" s="853" t="s">
        <v>151</v>
      </c>
      <c r="M74" s="728"/>
      <c r="N74" s="728"/>
      <c r="O74" s="728"/>
      <c r="P74" s="728"/>
    </row>
    <row r="75" spans="1:16">
      <c r="A75" s="855" t="s">
        <v>152</v>
      </c>
      <c r="B75" s="856" t="s">
        <v>153</v>
      </c>
      <c r="C75" s="855"/>
      <c r="D75" s="857">
        <v>1242</v>
      </c>
      <c r="E75" s="858" t="s">
        <v>36</v>
      </c>
      <c r="F75" s="778">
        <v>45994</v>
      </c>
      <c r="G75" s="778">
        <v>45995</v>
      </c>
      <c r="H75" s="778">
        <v>46018</v>
      </c>
      <c r="I75" s="778">
        <v>46024</v>
      </c>
      <c r="J75" s="778">
        <v>46026</v>
      </c>
      <c r="K75" s="778">
        <v>46030</v>
      </c>
      <c r="L75" s="778">
        <v>46032</v>
      </c>
      <c r="M75" s="728"/>
      <c r="N75" s="728"/>
      <c r="O75" s="728"/>
      <c r="P75" s="728"/>
    </row>
    <row r="76" spans="1:16">
      <c r="A76" s="855" t="s">
        <v>154</v>
      </c>
      <c r="B76" s="856" t="s">
        <v>155</v>
      </c>
      <c r="C76" s="855"/>
      <c r="D76" s="857">
        <v>1243</v>
      </c>
      <c r="E76" s="858" t="s">
        <v>36</v>
      </c>
      <c r="F76" s="778">
        <v>46001</v>
      </c>
      <c r="G76" s="778">
        <v>46002</v>
      </c>
      <c r="H76" s="778">
        <v>46025</v>
      </c>
      <c r="I76" s="778">
        <v>46031</v>
      </c>
      <c r="J76" s="778">
        <v>46033</v>
      </c>
      <c r="K76" s="778">
        <v>46037</v>
      </c>
      <c r="L76" s="778">
        <v>46039</v>
      </c>
      <c r="M76" s="728"/>
      <c r="N76" s="728"/>
      <c r="O76" s="728"/>
      <c r="P76" s="728"/>
    </row>
    <row r="77" ht="12.75" spans="1:16">
      <c r="A77" s="855" t="s">
        <v>156</v>
      </c>
      <c r="B77" s="856" t="s">
        <v>157</v>
      </c>
      <c r="C77" s="855"/>
      <c r="D77" s="857">
        <v>1244</v>
      </c>
      <c r="E77" s="858" t="s">
        <v>36</v>
      </c>
      <c r="F77" s="778">
        <v>46008</v>
      </c>
      <c r="G77" s="778">
        <v>46009</v>
      </c>
      <c r="H77" s="778">
        <v>46032</v>
      </c>
      <c r="I77" s="778">
        <v>46038</v>
      </c>
      <c r="J77" s="778">
        <v>46040</v>
      </c>
      <c r="K77" s="778">
        <v>46044</v>
      </c>
      <c r="L77" s="778">
        <v>46046</v>
      </c>
      <c r="M77" s="859"/>
      <c r="N77" s="728"/>
      <c r="O77" s="728"/>
      <c r="P77" s="728"/>
    </row>
    <row r="78" spans="1:16">
      <c r="A78" s="855" t="s">
        <v>158</v>
      </c>
      <c r="B78" s="856" t="s">
        <v>159</v>
      </c>
      <c r="C78" s="855"/>
      <c r="D78" s="857">
        <v>1245</v>
      </c>
      <c r="E78" s="858" t="s">
        <v>36</v>
      </c>
      <c r="F78" s="778">
        <v>46015</v>
      </c>
      <c r="G78" s="778">
        <v>46016</v>
      </c>
      <c r="H78" s="778">
        <v>46039</v>
      </c>
      <c r="I78" s="778">
        <v>46045</v>
      </c>
      <c r="J78" s="778">
        <v>46047</v>
      </c>
      <c r="K78" s="778">
        <v>46051</v>
      </c>
      <c r="L78" s="778">
        <v>46053</v>
      </c>
      <c r="M78" s="728"/>
      <c r="N78" s="728"/>
      <c r="O78" s="728"/>
      <c r="P78" s="728"/>
    </row>
    <row r="79" ht="12.75" spans="1:16">
      <c r="A79" s="855" t="s">
        <v>160</v>
      </c>
      <c r="B79" s="856" t="s">
        <v>161</v>
      </c>
      <c r="C79" s="855"/>
      <c r="D79" s="857">
        <v>1246</v>
      </c>
      <c r="E79" s="858" t="s">
        <v>36</v>
      </c>
      <c r="F79" s="778">
        <v>46022</v>
      </c>
      <c r="G79" s="778">
        <v>46023</v>
      </c>
      <c r="H79" s="778">
        <v>46046</v>
      </c>
      <c r="I79" s="778">
        <v>46052</v>
      </c>
      <c r="J79" s="778">
        <v>46054</v>
      </c>
      <c r="K79" s="778">
        <v>46058</v>
      </c>
      <c r="L79" s="778">
        <v>46060</v>
      </c>
      <c r="M79" s="859"/>
      <c r="N79" s="728"/>
      <c r="O79" s="728"/>
      <c r="P79" s="728"/>
    </row>
    <row r="80" spans="1:16">
      <c r="A80" s="802"/>
      <c r="B80" s="802"/>
      <c r="C80" s="802"/>
      <c r="D80" s="748"/>
      <c r="E80" s="748"/>
      <c r="F80" s="801"/>
      <c r="G80" s="801"/>
      <c r="H80" s="801"/>
      <c r="I80" s="801"/>
      <c r="J80" s="801"/>
      <c r="K80" s="801"/>
      <c r="L80" s="801"/>
      <c r="M80" s="748"/>
      <c r="N80" s="748"/>
      <c r="O80" s="748"/>
      <c r="P80" s="748"/>
    </row>
    <row r="81" spans="1:16">
      <c r="A81" s="728"/>
      <c r="B81" s="728"/>
      <c r="C81" s="728"/>
      <c r="D81" s="728"/>
      <c r="E81" s="728"/>
      <c r="F81" s="731"/>
      <c r="G81" s="731"/>
      <c r="H81" s="731"/>
      <c r="I81" s="731"/>
      <c r="J81" s="731"/>
      <c r="K81" s="731"/>
      <c r="L81" s="731"/>
      <c r="M81" s="728"/>
      <c r="N81" s="728"/>
      <c r="O81" s="728"/>
      <c r="P81" s="728"/>
    </row>
    <row r="82" spans="1:16">
      <c r="A82" s="860"/>
      <c r="B82" s="753" t="s">
        <v>162</v>
      </c>
      <c r="C82" s="753"/>
      <c r="D82" s="753"/>
      <c r="E82" s="753"/>
      <c r="F82" s="753"/>
      <c r="G82" s="753"/>
      <c r="H82" s="753"/>
      <c r="I82" s="753"/>
      <c r="J82" s="753"/>
      <c r="K82" s="753"/>
      <c r="L82" s="753"/>
      <c r="M82" s="753"/>
      <c r="N82" s="748"/>
      <c r="O82" s="748"/>
      <c r="P82" s="748"/>
    </row>
    <row r="83" spans="1:16">
      <c r="A83" s="860"/>
      <c r="B83" s="755" t="s">
        <v>2</v>
      </c>
      <c r="C83" s="755" t="s">
        <v>3</v>
      </c>
      <c r="D83" s="755" t="s">
        <v>4</v>
      </c>
      <c r="E83" s="755" t="s">
        <v>5</v>
      </c>
      <c r="F83" s="753" t="s">
        <v>6</v>
      </c>
      <c r="G83" s="753" t="s">
        <v>7</v>
      </c>
      <c r="H83" s="757" t="s">
        <v>163</v>
      </c>
      <c r="I83" s="753" t="s">
        <v>164</v>
      </c>
      <c r="J83" s="861" t="s">
        <v>8</v>
      </c>
      <c r="K83" s="753" t="s">
        <v>146</v>
      </c>
      <c r="L83" s="753" t="s">
        <v>165</v>
      </c>
      <c r="M83" s="753" t="s">
        <v>166</v>
      </c>
      <c r="N83" s="862"/>
      <c r="O83" s="748"/>
      <c r="P83" s="748"/>
    </row>
    <row r="84" spans="1:16">
      <c r="A84" s="860"/>
      <c r="B84" s="852" t="s">
        <v>9</v>
      </c>
      <c r="C84" s="755" t="s">
        <v>10</v>
      </c>
      <c r="D84" s="852" t="s">
        <v>11</v>
      </c>
      <c r="E84" s="833" t="s">
        <v>12</v>
      </c>
      <c r="F84" s="756" t="s">
        <v>13</v>
      </c>
      <c r="G84" s="756" t="s">
        <v>14</v>
      </c>
      <c r="H84" s="756" t="s">
        <v>167</v>
      </c>
      <c r="I84" s="753" t="s">
        <v>168</v>
      </c>
      <c r="J84" s="861" t="s">
        <v>169</v>
      </c>
      <c r="K84" s="853" t="s">
        <v>151</v>
      </c>
      <c r="L84" s="757" t="s">
        <v>170</v>
      </c>
      <c r="M84" s="853" t="s">
        <v>148</v>
      </c>
      <c r="N84" s="862"/>
      <c r="O84" s="748"/>
      <c r="P84" s="748"/>
    </row>
    <row r="85" ht="12.75" spans="1:16">
      <c r="A85" s="863" t="s">
        <v>171</v>
      </c>
      <c r="B85" s="864" t="s">
        <v>172</v>
      </c>
      <c r="C85" s="863"/>
      <c r="D85" s="865">
        <v>74</v>
      </c>
      <c r="E85" s="865" t="s">
        <v>18</v>
      </c>
      <c r="F85" s="747">
        <v>45992</v>
      </c>
      <c r="G85" s="747">
        <v>45993</v>
      </c>
      <c r="H85" s="747">
        <v>45994</v>
      </c>
      <c r="I85" s="747">
        <v>45997</v>
      </c>
      <c r="J85" s="861">
        <v>46013</v>
      </c>
      <c r="K85" s="747">
        <v>46023</v>
      </c>
      <c r="L85" s="747">
        <v>46027</v>
      </c>
      <c r="M85" s="747">
        <v>46030</v>
      </c>
      <c r="N85" s="866"/>
      <c r="O85" s="748"/>
      <c r="P85" s="748"/>
    </row>
    <row r="86" ht="12.75" spans="1:16">
      <c r="A86" s="863" t="s">
        <v>173</v>
      </c>
      <c r="B86" s="864" t="s">
        <v>174</v>
      </c>
      <c r="C86" s="863"/>
      <c r="D86" s="865">
        <v>30</v>
      </c>
      <c r="E86" s="865" t="s">
        <v>18</v>
      </c>
      <c r="F86" s="747">
        <v>45999</v>
      </c>
      <c r="G86" s="747">
        <v>46000</v>
      </c>
      <c r="H86" s="747">
        <v>46001</v>
      </c>
      <c r="I86" s="747">
        <v>46004</v>
      </c>
      <c r="J86" s="747" t="s">
        <v>175</v>
      </c>
      <c r="K86" s="747">
        <v>46030</v>
      </c>
      <c r="L86" s="747">
        <v>46034</v>
      </c>
      <c r="M86" s="747">
        <v>46037</v>
      </c>
      <c r="N86" s="866"/>
      <c r="O86" s="748"/>
      <c r="P86" s="748"/>
    </row>
    <row r="87" ht="12.75" spans="1:16">
      <c r="A87" s="863"/>
      <c r="B87" s="864" t="s">
        <v>176</v>
      </c>
      <c r="C87" s="863"/>
      <c r="D87" s="865"/>
      <c r="E87" s="865" t="s">
        <v>18</v>
      </c>
      <c r="F87" s="747">
        <v>46006</v>
      </c>
      <c r="G87" s="747">
        <v>46007</v>
      </c>
      <c r="H87" s="747">
        <v>46008</v>
      </c>
      <c r="I87" s="747">
        <v>46011</v>
      </c>
      <c r="J87" s="747" t="s">
        <v>175</v>
      </c>
      <c r="K87" s="747">
        <v>46037</v>
      </c>
      <c r="L87" s="747">
        <v>46041</v>
      </c>
      <c r="M87" s="747">
        <v>46044</v>
      </c>
      <c r="N87" s="866"/>
      <c r="O87" s="748"/>
      <c r="P87" s="748"/>
    </row>
    <row r="88" ht="12.75" spans="1:16">
      <c r="A88" s="863" t="s">
        <v>177</v>
      </c>
      <c r="B88" s="864" t="s">
        <v>178</v>
      </c>
      <c r="C88" s="863"/>
      <c r="D88" s="865">
        <v>86</v>
      </c>
      <c r="E88" s="865" t="s">
        <v>18</v>
      </c>
      <c r="F88" s="747">
        <v>46013</v>
      </c>
      <c r="G88" s="747">
        <v>46014</v>
      </c>
      <c r="H88" s="747">
        <v>46015</v>
      </c>
      <c r="I88" s="747">
        <v>46018</v>
      </c>
      <c r="J88" s="747" t="s">
        <v>175</v>
      </c>
      <c r="K88" s="747">
        <v>46044</v>
      </c>
      <c r="L88" s="747">
        <v>46048</v>
      </c>
      <c r="M88" s="747">
        <v>46051</v>
      </c>
      <c r="N88" s="866"/>
      <c r="O88" s="748"/>
      <c r="P88" s="748"/>
    </row>
    <row r="89" ht="12.75" spans="1:16">
      <c r="A89" s="863"/>
      <c r="B89" s="864" t="s">
        <v>176</v>
      </c>
      <c r="C89" s="863"/>
      <c r="D89" s="865"/>
      <c r="E89" s="865" t="s">
        <v>18</v>
      </c>
      <c r="F89" s="747">
        <v>46020</v>
      </c>
      <c r="G89" s="747">
        <v>46021</v>
      </c>
      <c r="H89" s="747">
        <v>46022</v>
      </c>
      <c r="I89" s="747">
        <v>46025</v>
      </c>
      <c r="J89" s="747" t="s">
        <v>175</v>
      </c>
      <c r="K89" s="747">
        <v>46051</v>
      </c>
      <c r="L89" s="747">
        <v>46055</v>
      </c>
      <c r="M89" s="747">
        <v>46058</v>
      </c>
      <c r="N89" s="866"/>
      <c r="O89" s="748"/>
      <c r="P89" s="748"/>
    </row>
    <row r="90" ht="12.75" spans="1:16">
      <c r="A90" s="867"/>
      <c r="B90" s="868"/>
      <c r="C90" s="867"/>
      <c r="D90" s="869"/>
      <c r="E90" s="869"/>
      <c r="F90" s="803"/>
      <c r="G90" s="803"/>
      <c r="H90" s="803"/>
      <c r="I90" s="803"/>
      <c r="J90" s="870"/>
      <c r="K90" s="803"/>
      <c r="L90" s="803"/>
      <c r="M90" s="803"/>
      <c r="N90" s="866"/>
      <c r="O90" s="748"/>
      <c r="P90" s="748"/>
    </row>
    <row r="91" spans="1:16">
      <c r="A91" s="748"/>
      <c r="B91" s="748"/>
      <c r="C91" s="748"/>
      <c r="D91" s="748"/>
      <c r="E91" s="748"/>
      <c r="F91" s="801"/>
      <c r="G91" s="801"/>
      <c r="H91" s="801"/>
      <c r="I91" s="801"/>
      <c r="J91" s="801"/>
      <c r="K91" s="801"/>
      <c r="L91" s="801"/>
      <c r="M91" s="748"/>
      <c r="N91" s="748"/>
      <c r="O91" s="748"/>
      <c r="P91" s="748"/>
    </row>
    <row r="92" spans="1:16">
      <c r="A92" s="769"/>
      <c r="B92" s="871" t="s">
        <v>179</v>
      </c>
      <c r="C92" s="872"/>
      <c r="D92" s="872"/>
      <c r="E92" s="872"/>
      <c r="F92" s="872"/>
      <c r="G92" s="872"/>
      <c r="H92" s="872"/>
      <c r="I92" s="872"/>
      <c r="J92" s="872"/>
      <c r="K92" s="873"/>
      <c r="L92" s="801"/>
      <c r="M92" s="748"/>
      <c r="N92" s="748"/>
      <c r="O92" s="748"/>
      <c r="P92" s="748"/>
    </row>
    <row r="93" spans="1:16">
      <c r="A93" s="769"/>
      <c r="B93" s="851" t="s">
        <v>2</v>
      </c>
      <c r="C93" s="851" t="s">
        <v>3</v>
      </c>
      <c r="D93" s="851" t="s">
        <v>4</v>
      </c>
      <c r="E93" s="851" t="s">
        <v>5</v>
      </c>
      <c r="F93" s="851" t="s">
        <v>6</v>
      </c>
      <c r="G93" s="757" t="s">
        <v>7</v>
      </c>
      <c r="H93" s="753" t="s">
        <v>165</v>
      </c>
      <c r="I93" s="757" t="s">
        <v>143</v>
      </c>
      <c r="J93" s="753" t="s">
        <v>144</v>
      </c>
      <c r="K93" s="753" t="s">
        <v>121</v>
      </c>
      <c r="L93" s="801"/>
      <c r="M93" s="748"/>
      <c r="N93" s="748"/>
      <c r="O93" s="748"/>
      <c r="P93" s="748"/>
    </row>
    <row r="94" spans="1:16">
      <c r="A94" s="769"/>
      <c r="B94" s="852" t="s">
        <v>9</v>
      </c>
      <c r="C94" s="851" t="s">
        <v>10</v>
      </c>
      <c r="D94" s="852" t="s">
        <v>11</v>
      </c>
      <c r="E94" s="833" t="s">
        <v>12</v>
      </c>
      <c r="F94" s="874" t="s">
        <v>13</v>
      </c>
      <c r="G94" s="874" t="s">
        <v>14</v>
      </c>
      <c r="H94" s="757" t="s">
        <v>170</v>
      </c>
      <c r="I94" s="853" t="s">
        <v>148</v>
      </c>
      <c r="J94" s="854" t="s">
        <v>149</v>
      </c>
      <c r="K94" s="854" t="s">
        <v>124</v>
      </c>
      <c r="L94" s="801"/>
      <c r="M94" s="748"/>
      <c r="N94" s="748"/>
      <c r="O94" s="748"/>
      <c r="P94" s="748"/>
    </row>
    <row r="95" spans="1:16">
      <c r="A95" s="732" t="s">
        <v>180</v>
      </c>
      <c r="B95" s="864" t="s">
        <v>181</v>
      </c>
      <c r="C95" s="863"/>
      <c r="D95" s="865" t="s">
        <v>182</v>
      </c>
      <c r="E95" s="865" t="s">
        <v>128</v>
      </c>
      <c r="F95" s="747">
        <v>45993.375</v>
      </c>
      <c r="G95" s="747">
        <v>45994</v>
      </c>
      <c r="H95" s="747">
        <v>46030.25</v>
      </c>
      <c r="I95" s="747">
        <v>46034.9166666667</v>
      </c>
      <c r="J95" s="747">
        <v>46036.75</v>
      </c>
      <c r="K95" s="747">
        <v>46039.25</v>
      </c>
      <c r="L95" s="801"/>
      <c r="M95" s="748"/>
      <c r="N95" s="748"/>
      <c r="O95" s="748"/>
      <c r="P95" s="748"/>
    </row>
    <row r="96" spans="1:16">
      <c r="A96" s="732" t="s">
        <v>183</v>
      </c>
      <c r="B96" s="864" t="s">
        <v>184</v>
      </c>
      <c r="C96" s="863"/>
      <c r="D96" s="865" t="s">
        <v>185</v>
      </c>
      <c r="E96" s="865" t="s">
        <v>128</v>
      </c>
      <c r="F96" s="747">
        <v>46000.375</v>
      </c>
      <c r="G96" s="747">
        <v>46001</v>
      </c>
      <c r="H96" s="747">
        <v>46037.25</v>
      </c>
      <c r="I96" s="747">
        <v>46041.9166666667</v>
      </c>
      <c r="J96" s="747">
        <v>46043.75</v>
      </c>
      <c r="K96" s="747">
        <v>46046.25</v>
      </c>
      <c r="L96" s="801"/>
      <c r="M96" s="748"/>
      <c r="N96" s="748"/>
      <c r="O96" s="748"/>
      <c r="P96" s="748"/>
    </row>
    <row r="97" spans="1:16">
      <c r="A97" s="732" t="s">
        <v>186</v>
      </c>
      <c r="B97" s="864" t="s">
        <v>187</v>
      </c>
      <c r="C97" s="863"/>
      <c r="D97" s="865" t="s">
        <v>188</v>
      </c>
      <c r="E97" s="865" t="s">
        <v>128</v>
      </c>
      <c r="F97" s="747">
        <v>46007.375</v>
      </c>
      <c r="G97" s="747">
        <v>46008</v>
      </c>
      <c r="H97" s="747">
        <v>46044.25</v>
      </c>
      <c r="I97" s="747">
        <v>46048.9166666667</v>
      </c>
      <c r="J97" s="747">
        <v>46050.75</v>
      </c>
      <c r="K97" s="747">
        <v>46053.25</v>
      </c>
      <c r="L97" s="801"/>
      <c r="M97" s="748"/>
      <c r="N97" s="748"/>
      <c r="O97" s="748"/>
      <c r="P97" s="748"/>
    </row>
    <row r="98" spans="1:16">
      <c r="A98" s="732" t="s">
        <v>189</v>
      </c>
      <c r="B98" s="864" t="s">
        <v>190</v>
      </c>
      <c r="C98" s="863"/>
      <c r="D98" s="865" t="s">
        <v>191</v>
      </c>
      <c r="E98" s="865" t="s">
        <v>128</v>
      </c>
      <c r="F98" s="747">
        <v>46014.375</v>
      </c>
      <c r="G98" s="747">
        <v>46015</v>
      </c>
      <c r="H98" s="747">
        <v>46051.25</v>
      </c>
      <c r="I98" s="747">
        <v>46055.9166666667</v>
      </c>
      <c r="J98" s="747">
        <v>46057.75</v>
      </c>
      <c r="K98" s="747">
        <v>46060.25</v>
      </c>
      <c r="L98" s="801"/>
      <c r="M98" s="748"/>
      <c r="N98" s="748"/>
      <c r="O98" s="748"/>
      <c r="P98" s="748"/>
    </row>
    <row r="99" spans="1:16">
      <c r="A99" s="732" t="s">
        <v>192</v>
      </c>
      <c r="B99" s="864" t="s">
        <v>193</v>
      </c>
      <c r="C99" s="863"/>
      <c r="D99" s="865" t="s">
        <v>194</v>
      </c>
      <c r="E99" s="865" t="s">
        <v>128</v>
      </c>
      <c r="F99" s="747">
        <v>46021.375</v>
      </c>
      <c r="G99" s="747">
        <v>46022</v>
      </c>
      <c r="H99" s="747">
        <v>46058.25</v>
      </c>
      <c r="I99" s="747">
        <v>46062.9166666667</v>
      </c>
      <c r="J99" s="747">
        <v>46064.75</v>
      </c>
      <c r="K99" s="747">
        <v>46067.25</v>
      </c>
      <c r="L99" s="801"/>
      <c r="M99" s="748"/>
      <c r="N99" s="748"/>
      <c r="O99" s="748"/>
      <c r="P99" s="748"/>
    </row>
    <row r="100" spans="1:16">
      <c r="A100" s="761"/>
      <c r="B100" s="761"/>
      <c r="C100" s="761"/>
      <c r="D100" s="761"/>
      <c r="E100" s="761"/>
      <c r="F100" s="766"/>
      <c r="G100" s="766"/>
      <c r="H100" s="766"/>
      <c r="I100" s="766"/>
      <c r="J100" s="766"/>
      <c r="K100" s="766"/>
      <c r="L100" s="766"/>
      <c r="M100" s="761"/>
      <c r="N100" s="761"/>
      <c r="O100" s="761"/>
      <c r="P100" s="761"/>
    </row>
    <row r="101" spans="1:16">
      <c r="A101" s="761"/>
      <c r="B101" s="761"/>
      <c r="C101" s="761"/>
      <c r="D101" s="761"/>
      <c r="E101" s="761"/>
      <c r="F101" s="766"/>
      <c r="G101" s="766"/>
      <c r="H101" s="766"/>
      <c r="I101" s="766"/>
      <c r="J101" s="766"/>
      <c r="K101" s="766"/>
      <c r="L101" s="766"/>
      <c r="M101" s="761"/>
      <c r="N101" s="761"/>
      <c r="O101" s="761"/>
      <c r="P101" s="761"/>
    </row>
    <row r="102" spans="1:16">
      <c r="A102" s="767"/>
      <c r="B102" s="791" t="s">
        <v>195</v>
      </c>
      <c r="C102" s="791"/>
      <c r="D102" s="791"/>
      <c r="E102" s="791"/>
      <c r="F102" s="791"/>
      <c r="G102" s="791"/>
      <c r="H102" s="791"/>
      <c r="I102" s="770"/>
      <c r="J102" s="761"/>
      <c r="K102" s="770"/>
      <c r="L102" s="770"/>
      <c r="M102" s="770"/>
      <c r="N102" s="770"/>
      <c r="O102" s="767"/>
      <c r="P102" s="767"/>
    </row>
    <row r="103" spans="1:16">
      <c r="A103" s="752"/>
      <c r="B103" s="791" t="s">
        <v>2</v>
      </c>
      <c r="C103" s="791" t="s">
        <v>3</v>
      </c>
      <c r="D103" s="791" t="s">
        <v>4</v>
      </c>
      <c r="E103" s="791" t="s">
        <v>5</v>
      </c>
      <c r="F103" s="875" t="s">
        <v>51</v>
      </c>
      <c r="G103" s="875" t="s">
        <v>81</v>
      </c>
      <c r="H103" s="876" t="s">
        <v>82</v>
      </c>
      <c r="I103" s="767"/>
      <c r="J103" s="770"/>
      <c r="K103" s="770"/>
      <c r="L103" s="767"/>
      <c r="M103" s="770"/>
      <c r="N103" s="770"/>
      <c r="O103" s="767"/>
      <c r="P103" s="767"/>
    </row>
    <row r="104" spans="1:16">
      <c r="A104" s="732"/>
      <c r="B104" s="877" t="s">
        <v>9</v>
      </c>
      <c r="C104" s="791" t="s">
        <v>10</v>
      </c>
      <c r="D104" s="877" t="s">
        <v>11</v>
      </c>
      <c r="E104" s="878" t="s">
        <v>12</v>
      </c>
      <c r="F104" s="879" t="s">
        <v>52</v>
      </c>
      <c r="G104" s="875" t="s">
        <v>83</v>
      </c>
      <c r="H104" s="875" t="s">
        <v>84</v>
      </c>
      <c r="I104" s="767"/>
      <c r="J104" s="770"/>
      <c r="K104" s="770"/>
      <c r="L104" s="767"/>
      <c r="M104" s="770"/>
      <c r="N104" s="770"/>
      <c r="O104" s="767"/>
      <c r="P104" s="767"/>
    </row>
    <row r="105" spans="1:16">
      <c r="A105" s="732"/>
      <c r="B105" s="864" t="s">
        <v>196</v>
      </c>
      <c r="C105" s="732"/>
      <c r="D105" s="776" t="s">
        <v>197</v>
      </c>
      <c r="E105" s="865" t="s">
        <v>128</v>
      </c>
      <c r="F105" s="747">
        <v>45993</v>
      </c>
      <c r="G105" s="747">
        <v>46015</v>
      </c>
      <c r="H105" s="747">
        <v>46020</v>
      </c>
      <c r="I105" s="770"/>
      <c r="J105" s="770"/>
      <c r="K105" s="770"/>
      <c r="L105" s="761"/>
      <c r="M105" s="770"/>
      <c r="N105" s="770"/>
      <c r="O105" s="767"/>
      <c r="P105" s="767"/>
    </row>
    <row r="106" spans="1:16">
      <c r="A106" s="732" t="s">
        <v>198</v>
      </c>
      <c r="B106" s="864" t="s">
        <v>199</v>
      </c>
      <c r="C106" s="732"/>
      <c r="D106" s="732" t="s">
        <v>200</v>
      </c>
      <c r="E106" s="865" t="s">
        <v>128</v>
      </c>
      <c r="F106" s="747">
        <v>46000</v>
      </c>
      <c r="G106" s="747">
        <v>46022</v>
      </c>
      <c r="H106" s="747">
        <v>46027</v>
      </c>
      <c r="I106" s="770"/>
      <c r="J106" s="770"/>
      <c r="K106" s="770"/>
      <c r="L106" s="761"/>
      <c r="M106" s="767"/>
      <c r="N106" s="767"/>
      <c r="O106" s="767"/>
      <c r="P106" s="767"/>
    </row>
    <row r="107" spans="1:16">
      <c r="A107" s="732" t="s">
        <v>201</v>
      </c>
      <c r="B107" s="864" t="s">
        <v>202</v>
      </c>
      <c r="C107" s="880"/>
      <c r="D107" s="880" t="s">
        <v>203</v>
      </c>
      <c r="E107" s="865" t="s">
        <v>128</v>
      </c>
      <c r="F107" s="747">
        <v>46007</v>
      </c>
      <c r="G107" s="747">
        <v>46029</v>
      </c>
      <c r="H107" s="747">
        <v>46034</v>
      </c>
      <c r="I107" s="770"/>
      <c r="J107" s="770"/>
      <c r="K107" s="770"/>
      <c r="L107" s="761"/>
      <c r="M107" s="767"/>
      <c r="N107" s="767"/>
      <c r="O107" s="767"/>
      <c r="P107" s="767"/>
    </row>
    <row r="108" spans="1:16">
      <c r="A108" s="732" t="s">
        <v>204</v>
      </c>
      <c r="B108" s="864" t="s">
        <v>139</v>
      </c>
      <c r="C108" s="732"/>
      <c r="D108" s="732" t="s">
        <v>205</v>
      </c>
      <c r="E108" s="865" t="s">
        <v>128</v>
      </c>
      <c r="F108" s="747">
        <v>46014</v>
      </c>
      <c r="G108" s="747">
        <v>46036</v>
      </c>
      <c r="H108" s="747">
        <v>46041</v>
      </c>
      <c r="I108" s="770"/>
      <c r="J108" s="770"/>
      <c r="K108" s="770"/>
      <c r="L108" s="761"/>
      <c r="M108" s="761"/>
      <c r="N108" s="761"/>
      <c r="O108" s="761"/>
      <c r="P108" s="761"/>
    </row>
    <row r="109" spans="1:16">
      <c r="A109" s="759" t="s">
        <v>206</v>
      </c>
      <c r="B109" s="864" t="s">
        <v>207</v>
      </c>
      <c r="C109" s="759"/>
      <c r="D109" s="759" t="s">
        <v>208</v>
      </c>
      <c r="E109" s="865" t="s">
        <v>128</v>
      </c>
      <c r="F109" s="759">
        <v>46021</v>
      </c>
      <c r="G109" s="759">
        <v>46043</v>
      </c>
      <c r="H109" s="763">
        <v>46048</v>
      </c>
      <c r="I109" s="770"/>
      <c r="J109" s="761"/>
      <c r="K109" s="761"/>
      <c r="L109" s="761"/>
      <c r="M109" s="761"/>
      <c r="N109" s="761"/>
      <c r="O109" s="761"/>
      <c r="P109" s="761"/>
    </row>
    <row r="110" spans="1:16">
      <c r="A110" s="761"/>
      <c r="B110" s="761"/>
      <c r="C110" s="761"/>
      <c r="D110" s="761"/>
      <c r="E110" s="761"/>
      <c r="F110" s="761"/>
      <c r="G110" s="761"/>
      <c r="H110" s="766"/>
      <c r="I110" s="770"/>
      <c r="J110" s="761"/>
      <c r="K110" s="761"/>
      <c r="L110" s="761"/>
      <c r="M110" s="761"/>
      <c r="N110" s="761"/>
      <c r="O110" s="761"/>
      <c r="P110" s="761"/>
    </row>
  </sheetData>
  <mergeCells count="8">
    <mergeCell ref="A1:I1"/>
    <mergeCell ref="B21:G21"/>
    <mergeCell ref="B31:G31"/>
    <mergeCell ref="B40:H40"/>
    <mergeCell ref="B62:J62"/>
    <mergeCell ref="B72:L72"/>
    <mergeCell ref="B92:K92"/>
    <mergeCell ref="B102:H102"/>
  </mergeCells>
  <pageMargins left="0.393700787401575" right="0.393700787401575" top="0.393700787401575" bottom="0.393700787401575" header="0.31496062992126" footer="0.31496062992126"/>
  <pageSetup paperSize="9" scale="6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"/>
  <sheetViews>
    <sheetView topLeftCell="A52" workbookViewId="0">
      <selection activeCell="L72" sqref="L72"/>
    </sheetView>
  </sheetViews>
  <sheetFormatPr defaultColWidth="9" defaultRowHeight="12"/>
  <cols>
    <col min="1" max="1" width="15.875" style="511" customWidth="1"/>
    <col min="2" max="2" width="21.125" style="511" customWidth="1"/>
    <col min="3" max="3" width="7.875" style="511" customWidth="1"/>
    <col min="4" max="4" width="11.375" style="512" customWidth="1"/>
    <col min="5" max="5" width="10.25" style="512" customWidth="1"/>
    <col min="6" max="6" width="11.625" style="512" customWidth="1"/>
    <col min="7" max="10" width="9.875" style="512" customWidth="1"/>
    <col min="11" max="11" width="8.875" style="512" customWidth="1"/>
    <col min="12" max="12" width="10.25" style="512" customWidth="1"/>
    <col min="13" max="16384" width="9" style="512"/>
  </cols>
  <sheetData>
    <row r="1" ht="24" customHeight="1" spans="1:12">
      <c r="B1" s="513" t="s">
        <v>209</v>
      </c>
      <c r="C1" s="513"/>
      <c r="D1" s="513"/>
      <c r="E1" s="513"/>
      <c r="F1" s="513"/>
      <c r="G1" s="513"/>
      <c r="H1" s="513"/>
      <c r="I1" s="513"/>
    </row>
    <row r="2" ht="13.5" customHeight="1" spans="1:12">
      <c r="A2" s="514"/>
      <c r="B2" s="515" t="s">
        <v>210</v>
      </c>
      <c r="C2" s="516"/>
      <c r="D2" s="516"/>
      <c r="E2" s="516"/>
      <c r="F2" s="516"/>
      <c r="G2" s="516"/>
      <c r="H2" s="516"/>
      <c r="I2" s="516"/>
      <c r="J2" s="516"/>
      <c r="K2" s="516"/>
      <c r="L2" s="514"/>
    </row>
    <row r="3" ht="13.5" customHeight="1" spans="1:12">
      <c r="A3" s="514"/>
      <c r="B3" s="517" t="s">
        <v>211</v>
      </c>
      <c r="C3" s="517" t="s">
        <v>27</v>
      </c>
      <c r="D3" s="517" t="s">
        <v>28</v>
      </c>
      <c r="E3" s="518" t="s">
        <v>51</v>
      </c>
      <c r="F3" s="517" t="s">
        <v>212</v>
      </c>
      <c r="G3" s="517" t="s">
        <v>213</v>
      </c>
      <c r="H3" s="517" t="s">
        <v>214</v>
      </c>
      <c r="I3" s="517" t="s">
        <v>215</v>
      </c>
      <c r="J3" s="517" t="s">
        <v>216</v>
      </c>
      <c r="K3" s="517" t="s">
        <v>217</v>
      </c>
      <c r="L3" s="514"/>
    </row>
    <row r="4" ht="13.5" customHeight="1" spans="1:12">
      <c r="A4" s="514"/>
      <c r="B4" s="517"/>
      <c r="C4" s="517"/>
      <c r="D4" s="517"/>
      <c r="E4" s="518"/>
      <c r="F4" s="517" t="s">
        <v>218</v>
      </c>
      <c r="G4" s="517" t="s">
        <v>219</v>
      </c>
      <c r="H4" s="517" t="s">
        <v>220</v>
      </c>
      <c r="I4" s="517" t="s">
        <v>221</v>
      </c>
      <c r="J4" s="517" t="s">
        <v>222</v>
      </c>
      <c r="K4" s="517" t="s">
        <v>223</v>
      </c>
      <c r="L4" s="514"/>
    </row>
    <row r="5" ht="13.5" customHeight="1" spans="1:12">
      <c r="A5" s="514"/>
      <c r="B5" s="517" t="s">
        <v>9</v>
      </c>
      <c r="C5" s="517" t="s">
        <v>11</v>
      </c>
      <c r="D5" s="517" t="s">
        <v>12</v>
      </c>
      <c r="E5" s="518" t="s">
        <v>224</v>
      </c>
      <c r="F5" s="517" t="s">
        <v>225</v>
      </c>
      <c r="G5" s="517" t="s">
        <v>226</v>
      </c>
      <c r="H5" s="517" t="s">
        <v>227</v>
      </c>
      <c r="I5" s="517" t="s">
        <v>228</v>
      </c>
      <c r="J5" s="517" t="s">
        <v>229</v>
      </c>
      <c r="K5" s="517" t="s">
        <v>230</v>
      </c>
      <c r="L5" s="514"/>
    </row>
    <row r="6" s="503" customFormat="1" ht="13.5" customHeight="1" spans="1:12">
      <c r="A6" s="519" t="s">
        <v>231</v>
      </c>
      <c r="B6" s="519" t="s">
        <v>232</v>
      </c>
      <c r="C6" s="519" t="s">
        <v>233</v>
      </c>
      <c r="D6" s="519" t="s">
        <v>57</v>
      </c>
      <c r="E6" s="520">
        <v>45990</v>
      </c>
      <c r="F6" s="521">
        <v>46000</v>
      </c>
      <c r="G6" s="521">
        <v>45665</v>
      </c>
      <c r="H6" s="521">
        <v>45671</v>
      </c>
      <c r="I6" s="521">
        <v>45673</v>
      </c>
      <c r="J6" s="521">
        <v>45676</v>
      </c>
      <c r="K6" s="521">
        <v>45679</v>
      </c>
      <c r="L6" s="522"/>
    </row>
    <row r="7" s="503" customFormat="1" ht="13.5" customHeight="1" spans="1:12">
      <c r="A7" s="519" t="s">
        <v>234</v>
      </c>
      <c r="B7" s="519" t="s">
        <v>235</v>
      </c>
      <c r="C7" s="519" t="s">
        <v>236</v>
      </c>
      <c r="D7" s="519" t="s">
        <v>36</v>
      </c>
      <c r="E7" s="520">
        <v>45997</v>
      </c>
      <c r="F7" s="521">
        <v>46007</v>
      </c>
      <c r="G7" s="521">
        <v>45672</v>
      </c>
      <c r="H7" s="521">
        <v>45678</v>
      </c>
      <c r="I7" s="521">
        <v>45680</v>
      </c>
      <c r="J7" s="521">
        <v>45683</v>
      </c>
      <c r="K7" s="521">
        <v>45686</v>
      </c>
      <c r="L7" s="522"/>
    </row>
    <row r="8" s="503" customFormat="1" ht="13.5" customHeight="1" spans="1:12">
      <c r="A8" s="519" t="s">
        <v>237</v>
      </c>
      <c r="B8" s="519" t="s">
        <v>238</v>
      </c>
      <c r="C8" s="519" t="s">
        <v>233</v>
      </c>
      <c r="D8" s="519" t="s">
        <v>18</v>
      </c>
      <c r="E8" s="520">
        <v>46004</v>
      </c>
      <c r="F8" s="521">
        <v>46014</v>
      </c>
      <c r="G8" s="521">
        <v>45679</v>
      </c>
      <c r="H8" s="521">
        <v>45685</v>
      </c>
      <c r="I8" s="521">
        <v>45687</v>
      </c>
      <c r="J8" s="521">
        <v>45690</v>
      </c>
      <c r="K8" s="521">
        <v>45693</v>
      </c>
      <c r="L8" s="522"/>
    </row>
    <row r="9" s="503" customFormat="1" ht="13.5" customHeight="1" spans="1:12">
      <c r="A9" s="519" t="s">
        <v>239</v>
      </c>
      <c r="B9" s="519" t="s">
        <v>240</v>
      </c>
      <c r="C9" s="519" t="s">
        <v>241</v>
      </c>
      <c r="D9" s="519" t="s">
        <v>18</v>
      </c>
      <c r="E9" s="520">
        <v>46011</v>
      </c>
      <c r="F9" s="521">
        <v>46021</v>
      </c>
      <c r="G9" s="521">
        <v>45686</v>
      </c>
      <c r="H9" s="521">
        <v>45692</v>
      </c>
      <c r="I9" s="521">
        <v>45694</v>
      </c>
      <c r="J9" s="521">
        <v>45697</v>
      </c>
      <c r="K9" s="521">
        <v>45700</v>
      </c>
      <c r="L9" s="522"/>
    </row>
    <row r="10" s="503" customFormat="1" ht="13.5" customHeight="1" spans="1:12">
      <c r="A10" s="519" t="s">
        <v>242</v>
      </c>
      <c r="B10" s="519" t="s">
        <v>243</v>
      </c>
      <c r="C10" s="519" t="s">
        <v>241</v>
      </c>
      <c r="D10" s="519" t="s">
        <v>18</v>
      </c>
      <c r="E10" s="520">
        <v>46018</v>
      </c>
      <c r="F10" s="521">
        <v>45663</v>
      </c>
      <c r="G10" s="521">
        <v>45693</v>
      </c>
      <c r="H10" s="521">
        <v>45699</v>
      </c>
      <c r="I10" s="521">
        <v>45701</v>
      </c>
      <c r="J10" s="521">
        <v>45704</v>
      </c>
      <c r="K10" s="521">
        <v>45707</v>
      </c>
      <c r="L10" s="522"/>
    </row>
    <row r="11" ht="13.5" customHeight="1" spans="1:12">
      <c r="A11" s="514"/>
      <c r="B11" s="523" t="s">
        <v>244</v>
      </c>
      <c r="C11" s="523"/>
      <c r="D11" s="523"/>
      <c r="E11" s="523"/>
      <c r="F11" s="523"/>
      <c r="G11" s="523"/>
      <c r="H11" s="523"/>
      <c r="I11" s="523"/>
      <c r="J11" s="523"/>
      <c r="K11" s="523"/>
      <c r="L11" s="523"/>
    </row>
    <row r="12" ht="13.5" customHeight="1" spans="1:12">
      <c r="A12" s="504"/>
      <c r="B12" s="524"/>
      <c r="C12" s="524"/>
      <c r="D12" s="524"/>
      <c r="E12" s="525"/>
      <c r="F12" s="524"/>
      <c r="G12" s="524"/>
      <c r="H12" s="524"/>
      <c r="I12" s="524"/>
      <c r="J12" s="524"/>
      <c r="K12" s="524"/>
    </row>
    <row r="13" ht="13.5" customHeight="1" spans="1:12">
      <c r="A13" s="514"/>
      <c r="B13" s="515" t="s">
        <v>245</v>
      </c>
      <c r="C13" s="516"/>
      <c r="D13" s="516"/>
      <c r="E13" s="516"/>
      <c r="F13" s="516"/>
      <c r="G13" s="516"/>
      <c r="H13" s="516"/>
      <c r="I13" s="516"/>
      <c r="J13" s="526"/>
      <c r="K13" s="514"/>
    </row>
    <row r="14" ht="13.5" customHeight="1" spans="1:12">
      <c r="A14" s="514"/>
      <c r="B14" s="517" t="s">
        <v>211</v>
      </c>
      <c r="C14" s="517" t="s">
        <v>27</v>
      </c>
      <c r="D14" s="517" t="s">
        <v>28</v>
      </c>
      <c r="E14" s="517" t="s">
        <v>51</v>
      </c>
      <c r="F14" s="517" t="s">
        <v>212</v>
      </c>
      <c r="G14" s="517" t="s">
        <v>217</v>
      </c>
      <c r="H14" s="517" t="s">
        <v>246</v>
      </c>
      <c r="I14" s="517" t="s">
        <v>216</v>
      </c>
      <c r="J14" s="517" t="s">
        <v>247</v>
      </c>
      <c r="K14" s="514"/>
    </row>
    <row r="15" ht="13.5" customHeight="1" spans="1:12">
      <c r="A15" s="514"/>
      <c r="B15" s="517"/>
      <c r="C15" s="517"/>
      <c r="D15" s="517"/>
      <c r="E15" s="517"/>
      <c r="F15" s="517" t="s">
        <v>218</v>
      </c>
      <c r="G15" s="517" t="s">
        <v>223</v>
      </c>
      <c r="H15" s="517" t="s">
        <v>248</v>
      </c>
      <c r="I15" s="517" t="s">
        <v>222</v>
      </c>
      <c r="J15" s="517" t="s">
        <v>249</v>
      </c>
      <c r="K15" s="514"/>
    </row>
    <row r="16" ht="13.5" customHeight="1" spans="1:12">
      <c r="A16" s="514"/>
      <c r="B16" s="517" t="s">
        <v>9</v>
      </c>
      <c r="C16" s="517" t="s">
        <v>11</v>
      </c>
      <c r="D16" s="517" t="s">
        <v>12</v>
      </c>
      <c r="E16" s="517" t="s">
        <v>224</v>
      </c>
      <c r="F16" s="517" t="s">
        <v>225</v>
      </c>
      <c r="G16" s="517" t="s">
        <v>230</v>
      </c>
      <c r="H16" s="517" t="s">
        <v>250</v>
      </c>
      <c r="I16" s="517" t="s">
        <v>229</v>
      </c>
      <c r="J16" s="517" t="s">
        <v>251</v>
      </c>
      <c r="K16" s="514"/>
    </row>
    <row r="17" ht="15" customHeight="1" spans="1:13">
      <c r="A17" s="527" t="s">
        <v>252</v>
      </c>
      <c r="B17" s="528" t="s">
        <v>253</v>
      </c>
      <c r="C17" s="527" t="s">
        <v>254</v>
      </c>
      <c r="D17" s="527" t="s">
        <v>128</v>
      </c>
      <c r="E17" s="529">
        <v>45996</v>
      </c>
      <c r="F17" s="530">
        <f>E17+9</f>
        <v>46005</v>
      </c>
      <c r="G17" s="530">
        <f>F17+28</f>
        <v>46033</v>
      </c>
      <c r="H17" s="530">
        <f>G17+2</f>
        <v>46035</v>
      </c>
      <c r="I17" s="530">
        <f>H17+3</f>
        <v>46038</v>
      </c>
      <c r="J17" s="530">
        <f>I17+5</f>
        <v>46043</v>
      </c>
      <c r="K17" s="514"/>
    </row>
    <row r="18" ht="15" customHeight="1" spans="1:13">
      <c r="A18" s="531" t="s">
        <v>255</v>
      </c>
      <c r="B18" s="532" t="s">
        <v>256</v>
      </c>
      <c r="C18" s="531" t="s">
        <v>257</v>
      </c>
      <c r="D18" s="531" t="s">
        <v>128</v>
      </c>
      <c r="E18" s="529">
        <f>E17+7</f>
        <v>46003</v>
      </c>
      <c r="F18" s="530">
        <f>E18+9</f>
        <v>46012</v>
      </c>
      <c r="G18" s="530">
        <f t="shared" ref="G18:G21" si="0">F18+28</f>
        <v>46040</v>
      </c>
      <c r="H18" s="530">
        <f t="shared" ref="H18:H21" si="1">G18+2</f>
        <v>46042</v>
      </c>
      <c r="I18" s="530">
        <f t="shared" ref="I18:I21" si="2">H18+3</f>
        <v>46045</v>
      </c>
      <c r="J18" s="530">
        <f>I18+5</f>
        <v>46050</v>
      </c>
      <c r="K18" s="514"/>
    </row>
    <row r="19" ht="15" customHeight="1" spans="1:13">
      <c r="A19" s="527"/>
      <c r="B19" s="527" t="s">
        <v>258</v>
      </c>
      <c r="C19" s="527"/>
      <c r="D19" s="527"/>
      <c r="E19" s="529">
        <f>E18+7</f>
        <v>46010</v>
      </c>
      <c r="F19" s="530">
        <f>E19+9</f>
        <v>46019</v>
      </c>
      <c r="G19" s="530">
        <f t="shared" si="0"/>
        <v>46047</v>
      </c>
      <c r="H19" s="530">
        <f t="shared" si="1"/>
        <v>46049</v>
      </c>
      <c r="I19" s="530">
        <f t="shared" si="2"/>
        <v>46052</v>
      </c>
      <c r="J19" s="530">
        <f t="shared" ref="J19:J21" si="3">I19+5</f>
        <v>46057</v>
      </c>
      <c r="K19" s="514"/>
    </row>
    <row r="20" s="504" customFormat="1" ht="15" customHeight="1" spans="1:13">
      <c r="A20" s="527" t="s">
        <v>259</v>
      </c>
      <c r="B20" s="533" t="s">
        <v>260</v>
      </c>
      <c r="C20" s="527" t="s">
        <v>261</v>
      </c>
      <c r="D20" s="527" t="s">
        <v>128</v>
      </c>
      <c r="E20" s="529">
        <f>E19+7</f>
        <v>46017</v>
      </c>
      <c r="F20" s="530">
        <f>E20+9</f>
        <v>46026</v>
      </c>
      <c r="G20" s="530">
        <f t="shared" si="0"/>
        <v>46054</v>
      </c>
      <c r="H20" s="530">
        <f t="shared" si="1"/>
        <v>46056</v>
      </c>
      <c r="I20" s="530">
        <f t="shared" si="2"/>
        <v>46059</v>
      </c>
      <c r="J20" s="530">
        <f t="shared" si="3"/>
        <v>46064</v>
      </c>
      <c r="K20" s="514"/>
      <c r="L20" s="512"/>
      <c r="M20" s="512"/>
    </row>
    <row r="21" spans="1:13">
      <c r="A21" s="527" t="s">
        <v>262</v>
      </c>
      <c r="B21" s="534" t="s">
        <v>263</v>
      </c>
      <c r="C21" s="527" t="s">
        <v>264</v>
      </c>
      <c r="D21" s="527" t="s">
        <v>128</v>
      </c>
      <c r="E21" s="529">
        <f>E20+7</f>
        <v>46024</v>
      </c>
      <c r="F21" s="530">
        <f>E21+9</f>
        <v>46033</v>
      </c>
      <c r="G21" s="530">
        <f t="shared" si="0"/>
        <v>46061</v>
      </c>
      <c r="H21" s="530">
        <f t="shared" si="1"/>
        <v>46063</v>
      </c>
      <c r="I21" s="530">
        <f t="shared" si="2"/>
        <v>46066</v>
      </c>
      <c r="J21" s="530">
        <f t="shared" si="3"/>
        <v>46071</v>
      </c>
      <c r="K21" s="514"/>
    </row>
    <row r="22" spans="1:13">
      <c r="A22" s="504"/>
      <c r="B22" s="535"/>
      <c r="C22" s="536"/>
      <c r="D22" s="537"/>
      <c r="E22" s="538"/>
      <c r="F22" s="539"/>
      <c r="G22" s="539"/>
      <c r="H22" s="539"/>
      <c r="I22" s="539"/>
      <c r="J22" s="539"/>
      <c r="K22" s="539"/>
    </row>
    <row r="23" s="505" customFormat="1" customHeight="1" spans="1:13">
      <c r="A23" s="511"/>
      <c r="B23" s="540"/>
      <c r="C23" s="540"/>
      <c r="D23" s="541"/>
      <c r="E23" s="542"/>
      <c r="F23" s="542"/>
      <c r="G23" s="542"/>
      <c r="H23" s="542"/>
      <c r="I23" s="542"/>
      <c r="J23" s="542"/>
      <c r="K23" s="542"/>
      <c r="L23" s="512"/>
      <c r="M23" s="512"/>
    </row>
    <row r="24" ht="14.25" customHeight="1" spans="1:13">
      <c r="A24" s="543"/>
      <c r="B24" s="544" t="s">
        <v>265</v>
      </c>
      <c r="C24" s="545"/>
      <c r="D24" s="545"/>
      <c r="E24" s="545"/>
      <c r="F24" s="545"/>
      <c r="G24" s="545"/>
      <c r="H24" s="545"/>
      <c r="I24" s="545"/>
      <c r="J24" s="546"/>
    </row>
    <row r="25" ht="14.25" customHeight="1" spans="1:13">
      <c r="A25" s="547"/>
      <c r="B25" s="548" t="s">
        <v>211</v>
      </c>
      <c r="C25" s="549" t="s">
        <v>27</v>
      </c>
      <c r="D25" s="550" t="s">
        <v>28</v>
      </c>
      <c r="E25" s="551" t="s">
        <v>51</v>
      </c>
      <c r="F25" s="551" t="s">
        <v>212</v>
      </c>
      <c r="G25" s="517" t="s">
        <v>217</v>
      </c>
      <c r="H25" s="551" t="s">
        <v>213</v>
      </c>
      <c r="I25" s="552" t="s">
        <v>266</v>
      </c>
      <c r="J25" s="553" t="s">
        <v>267</v>
      </c>
    </row>
    <row r="26" ht="14.25" customHeight="1" spans="1:13">
      <c r="A26" s="547"/>
      <c r="B26" s="548"/>
      <c r="C26" s="549"/>
      <c r="D26" s="550"/>
      <c r="E26" s="551" t="s">
        <v>122</v>
      </c>
      <c r="F26" s="551" t="s">
        <v>218</v>
      </c>
      <c r="G26" s="517" t="s">
        <v>223</v>
      </c>
      <c r="H26" s="551" t="s">
        <v>219</v>
      </c>
      <c r="I26" s="552" t="s">
        <v>268</v>
      </c>
      <c r="J26" s="553" t="s">
        <v>269</v>
      </c>
    </row>
    <row r="27" ht="14.25" customHeight="1" spans="1:13">
      <c r="A27" s="554"/>
      <c r="B27" s="548" t="s">
        <v>9</v>
      </c>
      <c r="C27" s="549" t="s">
        <v>11</v>
      </c>
      <c r="D27" s="550" t="s">
        <v>12</v>
      </c>
      <c r="E27" s="551" t="s">
        <v>224</v>
      </c>
      <c r="F27" s="551" t="s">
        <v>225</v>
      </c>
      <c r="G27" s="551" t="s">
        <v>230</v>
      </c>
      <c r="H27" s="551" t="s">
        <v>226</v>
      </c>
      <c r="I27" s="552" t="s">
        <v>270</v>
      </c>
      <c r="J27" s="553" t="s">
        <v>271</v>
      </c>
    </row>
    <row r="28" ht="14.25" customHeight="1" spans="1:13">
      <c r="A28" s="555" t="s">
        <v>272</v>
      </c>
      <c r="B28" s="556" t="s">
        <v>273</v>
      </c>
      <c r="C28" s="557" t="s">
        <v>274</v>
      </c>
      <c r="D28" s="558" t="s">
        <v>18</v>
      </c>
      <c r="E28" s="529">
        <v>45995</v>
      </c>
      <c r="F28" s="530">
        <f>E28+10</f>
        <v>46005</v>
      </c>
      <c r="G28" s="530">
        <f>E28+42</f>
        <v>46037</v>
      </c>
      <c r="H28" s="530">
        <f>E28+46</f>
        <v>46041</v>
      </c>
      <c r="I28" s="530">
        <f>E28+49</f>
        <v>46044</v>
      </c>
      <c r="J28" s="530">
        <f>E28+50</f>
        <v>46045</v>
      </c>
    </row>
    <row r="29" ht="14.25" customHeight="1" spans="1:13">
      <c r="A29" s="555" t="s">
        <v>275</v>
      </c>
      <c r="B29" s="556" t="s">
        <v>276</v>
      </c>
      <c r="C29" s="557" t="s">
        <v>277</v>
      </c>
      <c r="D29" s="558" t="s">
        <v>18</v>
      </c>
      <c r="E29" s="529">
        <f t="shared" ref="E29:J32" si="4">E28+7</f>
        <v>46002</v>
      </c>
      <c r="F29" s="530">
        <f t="shared" si="4"/>
        <v>46012</v>
      </c>
      <c r="G29" s="530">
        <f t="shared" si="4"/>
        <v>46044</v>
      </c>
      <c r="H29" s="530">
        <f t="shared" si="4"/>
        <v>46048</v>
      </c>
      <c r="I29" s="530">
        <f t="shared" si="4"/>
        <v>46051</v>
      </c>
      <c r="J29" s="530">
        <f t="shared" si="4"/>
        <v>46052</v>
      </c>
    </row>
    <row r="30" ht="14.25" customHeight="1" spans="1:13">
      <c r="A30" s="555" t="s">
        <v>278</v>
      </c>
      <c r="B30" s="555" t="s">
        <v>279</v>
      </c>
      <c r="C30" s="557" t="s">
        <v>280</v>
      </c>
      <c r="D30" s="559" t="s">
        <v>18</v>
      </c>
      <c r="E30" s="529">
        <f t="shared" si="4"/>
        <v>46009</v>
      </c>
      <c r="F30" s="530">
        <f t="shared" si="4"/>
        <v>46019</v>
      </c>
      <c r="G30" s="530">
        <f t="shared" si="4"/>
        <v>46051</v>
      </c>
      <c r="H30" s="530">
        <f t="shared" si="4"/>
        <v>46055</v>
      </c>
      <c r="I30" s="530">
        <f t="shared" si="4"/>
        <v>46058</v>
      </c>
      <c r="J30" s="530">
        <f t="shared" si="4"/>
        <v>46059</v>
      </c>
    </row>
    <row r="31" ht="14.25" customHeight="1" spans="1:13">
      <c r="A31" s="560" t="s">
        <v>281</v>
      </c>
      <c r="B31" s="561" t="s">
        <v>282</v>
      </c>
      <c r="C31" s="562" t="s">
        <v>283</v>
      </c>
      <c r="D31" s="558" t="s">
        <v>18</v>
      </c>
      <c r="E31" s="529">
        <f t="shared" si="4"/>
        <v>46016</v>
      </c>
      <c r="F31" s="530">
        <f t="shared" si="4"/>
        <v>46026</v>
      </c>
      <c r="G31" s="530">
        <f t="shared" si="4"/>
        <v>46058</v>
      </c>
      <c r="H31" s="530">
        <f t="shared" si="4"/>
        <v>46062</v>
      </c>
      <c r="I31" s="530">
        <f t="shared" si="4"/>
        <v>46065</v>
      </c>
      <c r="J31" s="530">
        <f t="shared" si="4"/>
        <v>46066</v>
      </c>
      <c r="K31" s="508"/>
    </row>
    <row r="32" ht="14.25" customHeight="1" spans="1:13">
      <c r="A32" s="560" t="s">
        <v>284</v>
      </c>
      <c r="B32" s="563" t="s">
        <v>285</v>
      </c>
      <c r="C32" s="564" t="s">
        <v>286</v>
      </c>
      <c r="D32" s="558" t="s">
        <v>18</v>
      </c>
      <c r="E32" s="529">
        <f t="shared" si="4"/>
        <v>46023</v>
      </c>
      <c r="F32" s="530">
        <f t="shared" si="4"/>
        <v>46033</v>
      </c>
      <c r="G32" s="530">
        <f t="shared" si="4"/>
        <v>46065</v>
      </c>
      <c r="H32" s="530">
        <f t="shared" si="4"/>
        <v>46069</v>
      </c>
      <c r="I32" s="530">
        <f t="shared" si="4"/>
        <v>46072</v>
      </c>
      <c r="J32" s="530">
        <f>J31+7</f>
        <v>46073</v>
      </c>
      <c r="K32" s="508"/>
    </row>
    <row r="33" s="505" customFormat="1" spans="1:21">
      <c r="A33" s="565"/>
      <c r="B33" s="566"/>
      <c r="C33" s="567"/>
      <c r="D33" s="568"/>
      <c r="E33" s="568"/>
      <c r="F33" s="568"/>
      <c r="G33" s="568"/>
      <c r="H33" s="568"/>
      <c r="I33" s="568"/>
      <c r="J33" s="568"/>
      <c r="K33" s="568"/>
      <c r="L33" s="512"/>
      <c r="M33" s="512"/>
    </row>
    <row r="34" s="505" customFormat="1" spans="1:21">
      <c r="A34" s="569"/>
      <c r="B34" s="569"/>
      <c r="C34" s="570"/>
      <c r="D34" s="568"/>
      <c r="E34" s="568"/>
      <c r="F34" s="568"/>
      <c r="G34" s="568"/>
      <c r="H34" s="568"/>
      <c r="I34" s="568"/>
      <c r="J34" s="568"/>
      <c r="K34" s="568"/>
      <c r="L34" s="512"/>
      <c r="M34" s="512"/>
    </row>
    <row r="35" s="505" customFormat="1" spans="1:21">
      <c r="A35" s="569"/>
      <c r="B35" s="569"/>
      <c r="C35" s="570"/>
      <c r="D35" s="568"/>
      <c r="E35" s="568"/>
      <c r="F35" s="568"/>
      <c r="G35" s="568"/>
      <c r="H35" s="568"/>
      <c r="I35" s="568"/>
      <c r="J35" s="568"/>
      <c r="K35" s="568"/>
      <c r="L35" s="512"/>
      <c r="M35" s="512"/>
    </row>
    <row r="36" s="505" customFormat="1" spans="1:21">
      <c r="A36" s="569"/>
      <c r="B36" s="569"/>
      <c r="C36" s="570"/>
      <c r="D36" s="568"/>
      <c r="E36" s="568"/>
      <c r="F36" s="568"/>
      <c r="G36" s="568"/>
      <c r="H36" s="568"/>
      <c r="I36" s="568"/>
      <c r="J36" s="568"/>
      <c r="K36" s="568"/>
      <c r="L36" s="512"/>
      <c r="M36" s="512"/>
    </row>
    <row r="37" s="505" customFormat="1" ht="21.75" customHeight="1" spans="1:21">
      <c r="A37" s="569"/>
      <c r="B37" s="569"/>
      <c r="C37" s="570"/>
      <c r="D37" s="568"/>
      <c r="E37" s="568"/>
      <c r="F37" s="568"/>
      <c r="G37" s="568"/>
      <c r="H37" s="568"/>
      <c r="I37" s="568"/>
      <c r="J37" s="568"/>
      <c r="K37" s="568"/>
      <c r="L37" s="512"/>
      <c r="M37" s="512"/>
    </row>
    <row r="38" s="505" customFormat="1" ht="11.25" customHeight="1" spans="1:21">
      <c r="A38" s="570"/>
      <c r="B38" s="570"/>
      <c r="C38" s="570"/>
      <c r="D38" s="568"/>
      <c r="E38" s="568"/>
      <c r="F38" s="568"/>
      <c r="G38" s="568"/>
      <c r="H38" s="568"/>
      <c r="I38" s="568"/>
      <c r="J38" s="568"/>
      <c r="K38" s="568"/>
      <c r="L38" s="512"/>
      <c r="M38" s="512"/>
    </row>
    <row r="39" ht="26.25" customHeight="1" spans="1:21">
      <c r="A39" s="571"/>
      <c r="B39" s="572" t="s">
        <v>287</v>
      </c>
      <c r="C39" s="573"/>
      <c r="D39" s="573"/>
      <c r="E39" s="573"/>
      <c r="F39" s="573"/>
      <c r="G39" s="573"/>
      <c r="H39" s="573"/>
      <c r="I39" s="573"/>
      <c r="J39" s="573"/>
      <c r="K39" s="573"/>
    </row>
    <row r="40" ht="13.5" customHeight="1" spans="1:21">
      <c r="A40" s="571"/>
      <c r="B40" s="574" t="s">
        <v>211</v>
      </c>
      <c r="C40" s="575" t="s">
        <v>27</v>
      </c>
      <c r="D40" s="576" t="s">
        <v>28</v>
      </c>
      <c r="E40" s="577" t="s">
        <v>288</v>
      </c>
      <c r="F40" s="577" t="s">
        <v>212</v>
      </c>
      <c r="G40" s="578" t="s">
        <v>289</v>
      </c>
      <c r="H40" s="577" t="s">
        <v>290</v>
      </c>
      <c r="I40" s="577" t="s">
        <v>291</v>
      </c>
      <c r="J40" s="577" t="s">
        <v>292</v>
      </c>
      <c r="K40" s="577" t="s">
        <v>293</v>
      </c>
    </row>
    <row r="41" ht="13.5" customHeight="1" spans="1:21">
      <c r="A41" s="571"/>
      <c r="B41" s="574"/>
      <c r="C41" s="575"/>
      <c r="D41" s="576"/>
      <c r="E41" s="579" t="s">
        <v>122</v>
      </c>
      <c r="F41" s="579" t="s">
        <v>218</v>
      </c>
      <c r="G41" s="578" t="s">
        <v>294</v>
      </c>
      <c r="H41" s="577" t="s">
        <v>295</v>
      </c>
      <c r="I41" s="577" t="s">
        <v>296</v>
      </c>
      <c r="J41" s="577" t="s">
        <v>297</v>
      </c>
      <c r="K41" s="577" t="s">
        <v>298</v>
      </c>
    </row>
    <row r="42" ht="13.5" customHeight="1" spans="1:21">
      <c r="A42" s="571"/>
      <c r="B42" s="574" t="s">
        <v>9</v>
      </c>
      <c r="C42" s="575" t="s">
        <v>11</v>
      </c>
      <c r="D42" s="576" t="s">
        <v>12</v>
      </c>
      <c r="E42" s="577" t="s">
        <v>224</v>
      </c>
      <c r="F42" s="577" t="s">
        <v>225</v>
      </c>
      <c r="G42" s="578" t="s">
        <v>299</v>
      </c>
      <c r="H42" s="577" t="s">
        <v>300</v>
      </c>
      <c r="I42" s="577" t="s">
        <v>301</v>
      </c>
      <c r="J42" s="577" t="s">
        <v>302</v>
      </c>
      <c r="K42" s="577" t="s">
        <v>303</v>
      </c>
    </row>
    <row r="43" s="505" customFormat="1" ht="13.5" customHeight="1" spans="1:21">
      <c r="A43" s="580" t="s">
        <v>304</v>
      </c>
      <c r="B43" s="581" t="s">
        <v>305</v>
      </c>
      <c r="C43" s="581" t="s">
        <v>306</v>
      </c>
      <c r="D43" s="582" t="s">
        <v>128</v>
      </c>
      <c r="E43" s="583">
        <v>45995</v>
      </c>
      <c r="F43" s="584">
        <f>E43+14</f>
        <v>46009</v>
      </c>
      <c r="G43" s="584">
        <f>E43+32</f>
        <v>46027</v>
      </c>
      <c r="H43" s="584">
        <f>G43+3</f>
        <v>46030</v>
      </c>
      <c r="I43" s="584">
        <f>H43+6</f>
        <v>46036</v>
      </c>
      <c r="J43" s="584">
        <f>I43+3</f>
        <v>46039</v>
      </c>
      <c r="K43" s="584">
        <f>I43+4</f>
        <v>46040</v>
      </c>
      <c r="M43" s="585"/>
    </row>
    <row r="44" s="505" customFormat="1" ht="13.5" customHeight="1" spans="1:21">
      <c r="A44" s="586" t="s">
        <v>307</v>
      </c>
      <c r="B44" s="587" t="s">
        <v>308</v>
      </c>
      <c r="C44" s="581" t="s">
        <v>309</v>
      </c>
      <c r="D44" s="527" t="s">
        <v>128</v>
      </c>
      <c r="E44" s="588">
        <f t="shared" ref="E44:K44" si="5">E43+7</f>
        <v>46002</v>
      </c>
      <c r="F44" s="589">
        <f t="shared" si="5"/>
        <v>46016</v>
      </c>
      <c r="G44" s="584">
        <f t="shared" si="5"/>
        <v>46034</v>
      </c>
      <c r="H44" s="584">
        <f t="shared" si="5"/>
        <v>46037</v>
      </c>
      <c r="I44" s="584">
        <f t="shared" si="5"/>
        <v>46043</v>
      </c>
      <c r="J44" s="584">
        <f t="shared" si="5"/>
        <v>46046</v>
      </c>
      <c r="K44" s="584">
        <f t="shared" si="5"/>
        <v>46047</v>
      </c>
      <c r="M44" s="585"/>
    </row>
    <row r="45" s="506" customFormat="1" ht="13.5" customHeight="1" spans="1:21">
      <c r="A45" s="586" t="s">
        <v>310</v>
      </c>
      <c r="B45" s="587" t="s">
        <v>311</v>
      </c>
      <c r="C45" s="581" t="s">
        <v>312</v>
      </c>
      <c r="D45" s="590" t="s">
        <v>128</v>
      </c>
      <c r="E45" s="591">
        <f>E44+7</f>
        <v>46009</v>
      </c>
      <c r="F45" s="589">
        <f>F43+14</f>
        <v>46023</v>
      </c>
      <c r="G45" s="589">
        <f>G43+14</f>
        <v>46041</v>
      </c>
      <c r="H45" s="589">
        <f>H43+14</f>
        <v>46044</v>
      </c>
      <c r="I45" s="589">
        <f>I43+14</f>
        <v>46050</v>
      </c>
      <c r="J45" s="589">
        <f>J43+14</f>
        <v>46053</v>
      </c>
      <c r="K45" s="589">
        <f>K43+21</f>
        <v>46061</v>
      </c>
      <c r="L45" s="512"/>
      <c r="M45" s="507"/>
      <c r="N45" s="507"/>
      <c r="O45" s="507"/>
      <c r="P45" s="507"/>
      <c r="Q45" s="507"/>
      <c r="R45" s="507"/>
      <c r="S45" s="507"/>
      <c r="T45" s="507"/>
      <c r="U45" s="507"/>
    </row>
    <row r="46" s="506" customFormat="1" ht="13.5" customHeight="1" spans="1:21">
      <c r="A46" s="580"/>
      <c r="B46" s="581"/>
      <c r="C46" s="581"/>
      <c r="D46" s="582" t="s">
        <v>128</v>
      </c>
      <c r="E46" s="583">
        <f t="shared" ref="E46:E47" si="6">E45+7</f>
        <v>46016</v>
      </c>
      <c r="F46" s="589">
        <f>F43+21</f>
        <v>46030</v>
      </c>
      <c r="G46" s="589">
        <f>G43+14</f>
        <v>46041</v>
      </c>
      <c r="H46" s="589">
        <f>H43+21</f>
        <v>46051</v>
      </c>
      <c r="I46" s="589">
        <f>I43+21</f>
        <v>46057</v>
      </c>
      <c r="J46" s="589">
        <f>J43+21</f>
        <v>46060</v>
      </c>
      <c r="K46" s="589">
        <f>K43+21</f>
        <v>46061</v>
      </c>
      <c r="L46" s="512"/>
      <c r="M46" s="507"/>
      <c r="N46" s="507"/>
      <c r="O46" s="507"/>
      <c r="P46" s="507"/>
      <c r="Q46" s="507"/>
      <c r="R46" s="507"/>
      <c r="S46" s="507"/>
      <c r="T46" s="507"/>
      <c r="U46" s="507"/>
    </row>
    <row r="47" s="506" customFormat="1" ht="13.5" customHeight="1" spans="1:21">
      <c r="A47" s="580" t="s">
        <v>313</v>
      </c>
      <c r="B47" s="592" t="s">
        <v>314</v>
      </c>
      <c r="C47" s="581" t="s">
        <v>315</v>
      </c>
      <c r="D47" s="527" t="s">
        <v>128</v>
      </c>
      <c r="E47" s="588">
        <f t="shared" si="6"/>
        <v>46023</v>
      </c>
      <c r="F47" s="589">
        <f>F43+28</f>
        <v>46037</v>
      </c>
      <c r="G47" s="589">
        <f>G43+21</f>
        <v>46048</v>
      </c>
      <c r="H47" s="589">
        <f>H43+28</f>
        <v>46058</v>
      </c>
      <c r="I47" s="589">
        <f>I43+28</f>
        <v>46064</v>
      </c>
      <c r="J47" s="589">
        <f>J43+28</f>
        <v>46067</v>
      </c>
      <c r="K47" s="589">
        <f>K43+28</f>
        <v>46068</v>
      </c>
      <c r="L47" s="512"/>
      <c r="M47" s="507"/>
      <c r="N47" s="507"/>
      <c r="O47" s="507"/>
      <c r="P47" s="507"/>
      <c r="Q47" s="507"/>
      <c r="R47" s="507"/>
      <c r="S47" s="507"/>
      <c r="T47" s="507"/>
      <c r="U47" s="507"/>
    </row>
    <row r="48" s="194" customFormat="1" spans="1:21">
      <c r="A48" s="593"/>
      <c r="B48" s="594"/>
      <c r="C48" s="594"/>
      <c r="D48" s="595"/>
      <c r="E48" s="596"/>
      <c r="F48" s="597"/>
      <c r="G48" s="597"/>
      <c r="H48" s="597"/>
      <c r="I48" s="597"/>
      <c r="J48" s="597"/>
      <c r="K48" s="598"/>
      <c r="L48" s="507"/>
      <c r="M48" s="599"/>
    </row>
    <row r="49" s="507" customFormat="1" ht="13.5" customHeight="1" spans="1:21">
      <c r="A49" s="600"/>
      <c r="B49" s="601"/>
      <c r="C49" s="602"/>
      <c r="D49" s="603"/>
      <c r="E49" s="603"/>
      <c r="F49" s="603"/>
      <c r="G49" s="603"/>
      <c r="H49" s="603"/>
      <c r="I49" s="603"/>
      <c r="J49" s="603"/>
      <c r="K49" s="189"/>
    </row>
    <row r="50" s="507" customFormat="1" ht="13.5" customHeight="1" spans="1:21">
      <c r="A50" s="604"/>
      <c r="B50" s="605" t="s">
        <v>316</v>
      </c>
      <c r="C50" s="606"/>
      <c r="D50" s="606"/>
      <c r="E50" s="606"/>
      <c r="F50" s="606"/>
      <c r="G50" s="606"/>
      <c r="H50" s="606"/>
      <c r="I50" s="606"/>
      <c r="J50" s="607"/>
      <c r="K50" s="424" t="s">
        <v>317</v>
      </c>
    </row>
    <row r="51" s="507" customFormat="1" ht="13.5" customHeight="1" spans="1:21">
      <c r="A51" s="608"/>
      <c r="B51" s="609" t="s">
        <v>211</v>
      </c>
      <c r="C51" s="610" t="s">
        <v>27</v>
      </c>
      <c r="D51" s="610" t="s">
        <v>28</v>
      </c>
      <c r="E51" s="472" t="s">
        <v>51</v>
      </c>
      <c r="F51" s="472" t="s">
        <v>212</v>
      </c>
      <c r="G51" s="472" t="s">
        <v>318</v>
      </c>
      <c r="H51" s="472" t="s">
        <v>319</v>
      </c>
      <c r="I51" s="472" t="s">
        <v>320</v>
      </c>
      <c r="J51" s="472" t="s">
        <v>321</v>
      </c>
      <c r="K51" s="424"/>
    </row>
    <row r="52" s="507" customFormat="1" ht="13.5" customHeight="1" spans="1:21">
      <c r="A52" s="611"/>
      <c r="B52" s="609" t="s">
        <v>9</v>
      </c>
      <c r="C52" s="610" t="s">
        <v>11</v>
      </c>
      <c r="D52" s="610" t="s">
        <v>12</v>
      </c>
      <c r="E52" s="472" t="s">
        <v>224</v>
      </c>
      <c r="F52" s="472" t="s">
        <v>322</v>
      </c>
      <c r="G52" s="472" t="s">
        <v>323</v>
      </c>
      <c r="H52" s="472" t="s">
        <v>324</v>
      </c>
      <c r="I52" s="472" t="s">
        <v>325</v>
      </c>
      <c r="J52" s="472" t="s">
        <v>326</v>
      </c>
      <c r="K52" s="424"/>
    </row>
    <row r="53" s="507" customFormat="1" ht="13.5" customHeight="1" spans="1:21">
      <c r="A53" t="s">
        <v>327</v>
      </c>
      <c r="B53" s="612" t="s">
        <v>328</v>
      </c>
      <c r="C53" s="613" t="str">
        <f>"008W"</f>
        <v>008W</v>
      </c>
      <c r="D53" s="614" t="s">
        <v>57</v>
      </c>
      <c r="E53" s="615">
        <v>45994</v>
      </c>
      <c r="F53" s="556">
        <f>E53+8</f>
        <v>46002</v>
      </c>
      <c r="G53" s="616">
        <f t="shared" ref="G53:G57" si="7">E53+38</f>
        <v>46032</v>
      </c>
      <c r="H53" s="616">
        <f t="shared" ref="H53:H57" si="8">E53+42</f>
        <v>46036</v>
      </c>
      <c r="I53" s="616">
        <f t="shared" ref="I53:I57" si="9">E53+46</f>
        <v>46040</v>
      </c>
      <c r="J53" s="616">
        <f t="shared" ref="J53:J57" si="10">E53+52</f>
        <v>46046</v>
      </c>
      <c r="K53" s="617"/>
    </row>
    <row r="54" s="507" customFormat="1" ht="13.5" customHeight="1" spans="1:21">
      <c r="A54"/>
      <c r="B54" s="618" t="s">
        <v>329</v>
      </c>
      <c r="C54" s="619"/>
      <c r="D54" s="614" t="s">
        <v>57</v>
      </c>
      <c r="E54" s="615">
        <f>E53+7</f>
        <v>46001</v>
      </c>
      <c r="F54" s="556">
        <f>E54+8</f>
        <v>46009</v>
      </c>
      <c r="G54" s="616">
        <f t="shared" si="7"/>
        <v>46039</v>
      </c>
      <c r="H54" s="616">
        <f t="shared" si="8"/>
        <v>46043</v>
      </c>
      <c r="I54" s="616">
        <f t="shared" si="9"/>
        <v>46047</v>
      </c>
      <c r="J54" s="616">
        <f t="shared" si="10"/>
        <v>46053</v>
      </c>
      <c r="K54" s="617"/>
      <c r="L54" s="194"/>
      <c r="M54" s="194"/>
    </row>
    <row r="55" s="194" customFormat="1" ht="14.25" spans="1:21">
      <c r="A55" t="s">
        <v>330</v>
      </c>
      <c r="B55" s="620" t="s">
        <v>331</v>
      </c>
      <c r="C55" s="619" t="str">
        <f>"037W"</f>
        <v>037W</v>
      </c>
      <c r="D55" s="614" t="s">
        <v>57</v>
      </c>
      <c r="E55" s="615">
        <f>E54+7</f>
        <v>46008</v>
      </c>
      <c r="F55" s="556">
        <f>E55+8</f>
        <v>46016</v>
      </c>
      <c r="G55" s="616">
        <f t="shared" si="7"/>
        <v>46046</v>
      </c>
      <c r="H55" s="616">
        <f t="shared" si="8"/>
        <v>46050</v>
      </c>
      <c r="I55" s="616">
        <f t="shared" si="9"/>
        <v>46054</v>
      </c>
      <c r="J55" s="616">
        <f t="shared" si="10"/>
        <v>46060</v>
      </c>
      <c r="K55" s="617"/>
    </row>
    <row r="56" s="194" customFormat="1" ht="14.25" spans="1:21">
      <c r="A56" s="580" t="s">
        <v>332</v>
      </c>
      <c r="B56" s="620" t="s">
        <v>333</v>
      </c>
      <c r="C56" s="619" t="str">
        <f>"010W"</f>
        <v>010W</v>
      </c>
      <c r="D56" s="614" t="s">
        <v>57</v>
      </c>
      <c r="E56" s="615">
        <f>E54+14</f>
        <v>46015</v>
      </c>
      <c r="F56" s="556">
        <f>E56+8</f>
        <v>46023</v>
      </c>
      <c r="G56" s="616">
        <f t="shared" si="7"/>
        <v>46053</v>
      </c>
      <c r="H56" s="616">
        <f t="shared" si="8"/>
        <v>46057</v>
      </c>
      <c r="I56" s="616">
        <f t="shared" si="9"/>
        <v>46061</v>
      </c>
      <c r="J56" s="616">
        <f t="shared" si="10"/>
        <v>46067</v>
      </c>
      <c r="K56" s="617"/>
    </row>
    <row r="57" s="194" customFormat="1" ht="14.25" spans="1:21">
      <c r="A57" t="s">
        <v>334</v>
      </c>
      <c r="B57" s="612" t="s">
        <v>335</v>
      </c>
      <c r="C57" s="613" t="str">
        <f>"009W"</f>
        <v>009W</v>
      </c>
      <c r="D57" s="621" t="s">
        <v>57</v>
      </c>
      <c r="E57" s="615">
        <f>E54+21</f>
        <v>46022</v>
      </c>
      <c r="F57" s="556">
        <f t="shared" ref="F57" si="11">E57+8</f>
        <v>46030</v>
      </c>
      <c r="G57" s="616">
        <f t="shared" si="7"/>
        <v>46060</v>
      </c>
      <c r="H57" s="616">
        <f t="shared" si="8"/>
        <v>46064</v>
      </c>
      <c r="I57" s="616">
        <f t="shared" si="9"/>
        <v>46068</v>
      </c>
      <c r="J57" s="616">
        <f t="shared" si="10"/>
        <v>46074</v>
      </c>
      <c r="K57" s="617"/>
    </row>
    <row r="58" s="194" customFormat="1" ht="15.75" customHeight="1" spans="1:21">
      <c r="A58"/>
      <c r="B58" s="622"/>
      <c r="C58" s="623"/>
      <c r="D58" s="624"/>
      <c r="E58" s="625"/>
      <c r="F58" s="625"/>
      <c r="G58" s="625"/>
      <c r="H58" s="625"/>
      <c r="I58" s="625"/>
      <c r="J58" s="626"/>
      <c r="K58" s="627"/>
    </row>
    <row r="59" s="194" customFormat="1" ht="15.75" customHeight="1" spans="1:21">
      <c r="A59" s="628"/>
      <c r="B59" s="629" t="s">
        <v>336</v>
      </c>
      <c r="C59" s="630"/>
      <c r="D59" s="630"/>
      <c r="E59" s="630"/>
      <c r="F59" s="630"/>
      <c r="G59" s="630"/>
      <c r="H59" s="630"/>
      <c r="I59" s="630"/>
      <c r="J59" s="630"/>
      <c r="K59" s="630"/>
    </row>
    <row r="60" s="194" customFormat="1" ht="14.25" spans="1:21">
      <c r="A60" s="628"/>
      <c r="B60" s="631" t="s">
        <v>337</v>
      </c>
      <c r="C60" s="632" t="s">
        <v>27</v>
      </c>
      <c r="D60" s="633" t="s">
        <v>28</v>
      </c>
      <c r="E60" s="634" t="s">
        <v>51</v>
      </c>
      <c r="F60" s="635" t="s">
        <v>338</v>
      </c>
      <c r="G60" s="635" t="s">
        <v>212</v>
      </c>
      <c r="H60" s="635" t="s">
        <v>339</v>
      </c>
      <c r="I60" s="634" t="s">
        <v>340</v>
      </c>
      <c r="J60" s="634" t="s">
        <v>341</v>
      </c>
      <c r="K60" s="635" t="s">
        <v>342</v>
      </c>
    </row>
    <row r="61" s="194" customFormat="1" ht="14.25" spans="1:21">
      <c r="A61" s="628"/>
      <c r="B61" s="636" t="s">
        <v>9</v>
      </c>
      <c r="C61" s="637" t="s">
        <v>11</v>
      </c>
      <c r="D61" s="637" t="s">
        <v>12</v>
      </c>
      <c r="E61" s="638" t="s">
        <v>224</v>
      </c>
      <c r="F61" s="639" t="s">
        <v>343</v>
      </c>
      <c r="G61" s="639" t="s">
        <v>225</v>
      </c>
      <c r="H61" s="639" t="s">
        <v>344</v>
      </c>
      <c r="I61" s="638" t="s">
        <v>345</v>
      </c>
      <c r="J61" s="638" t="s">
        <v>346</v>
      </c>
      <c r="K61" s="639" t="s">
        <v>347</v>
      </c>
      <c r="M61" s="512"/>
    </row>
    <row r="62" s="194" customFormat="1" ht="14.25" spans="1:21">
      <c r="A62" s="640" t="s">
        <v>348</v>
      </c>
      <c r="B62" s="641" t="s">
        <v>349</v>
      </c>
      <c r="C62" s="642" t="s">
        <v>350</v>
      </c>
      <c r="D62" s="643" t="s">
        <v>128</v>
      </c>
      <c r="E62" s="644">
        <v>45992</v>
      </c>
      <c r="F62" s="645">
        <f>E62+5</f>
        <v>45997</v>
      </c>
      <c r="G62" s="645">
        <f>E62+10</f>
        <v>46002</v>
      </c>
      <c r="H62" s="645">
        <f>E62+37</f>
        <v>46029</v>
      </c>
      <c r="I62" s="646">
        <f>E62+42</f>
        <v>46034</v>
      </c>
      <c r="J62" s="645">
        <f>E62+44</f>
        <v>46036</v>
      </c>
      <c r="K62" s="645">
        <f>E62+59</f>
        <v>46051</v>
      </c>
      <c r="L62" s="647"/>
      <c r="M62" s="648"/>
    </row>
    <row r="63" s="194" customFormat="1" ht="14.25" spans="1:21">
      <c r="A63" s="640" t="s">
        <v>351</v>
      </c>
      <c r="B63" s="641" t="s">
        <v>352</v>
      </c>
      <c r="C63" s="649" t="s">
        <v>353</v>
      </c>
      <c r="D63" s="643" t="s">
        <v>128</v>
      </c>
      <c r="E63" s="650">
        <f>E62+7</f>
        <v>45999</v>
      </c>
      <c r="F63" s="651">
        <f t="shared" ref="F63:K66" si="12">F62+7</f>
        <v>46004</v>
      </c>
      <c r="G63" s="651">
        <f t="shared" si="12"/>
        <v>46009</v>
      </c>
      <c r="H63" s="652" t="s">
        <v>129</v>
      </c>
      <c r="I63" s="651">
        <f t="shared" si="12"/>
        <v>46041</v>
      </c>
      <c r="J63" s="651">
        <f t="shared" si="12"/>
        <v>46043</v>
      </c>
      <c r="K63" s="651">
        <f t="shared" si="12"/>
        <v>46058</v>
      </c>
      <c r="L63" s="647"/>
      <c r="M63" s="648"/>
    </row>
    <row r="64" s="505" customFormat="1" ht="13.5" customHeight="1" spans="1:21">
      <c r="A64" s="640" t="s">
        <v>354</v>
      </c>
      <c r="B64" s="641" t="s">
        <v>355</v>
      </c>
      <c r="C64" s="642" t="s">
        <v>356</v>
      </c>
      <c r="D64" s="653" t="s">
        <v>128</v>
      </c>
      <c r="E64" s="650">
        <f t="shared" ref="E64:E66" si="13">E63+7</f>
        <v>46006</v>
      </c>
      <c r="F64" s="651">
        <f t="shared" si="12"/>
        <v>46011</v>
      </c>
      <c r="G64" s="651">
        <f t="shared" si="12"/>
        <v>46016</v>
      </c>
      <c r="H64" s="651">
        <v>46043</v>
      </c>
      <c r="I64" s="651">
        <f t="shared" si="12"/>
        <v>46048</v>
      </c>
      <c r="J64" s="651">
        <f t="shared" si="12"/>
        <v>46050</v>
      </c>
      <c r="K64" s="651">
        <f t="shared" si="12"/>
        <v>46065</v>
      </c>
      <c r="L64" s="654"/>
      <c r="M64" s="648"/>
      <c r="N64" s="512"/>
      <c r="O64" s="512"/>
      <c r="P64" s="512"/>
      <c r="Q64" s="512"/>
      <c r="R64" s="512"/>
      <c r="S64" s="512"/>
      <c r="T64" s="512"/>
      <c r="U64" s="512"/>
    </row>
    <row r="65" s="505" customFormat="1" ht="13.5" customHeight="1" spans="1:21">
      <c r="A65" s="640" t="s">
        <v>357</v>
      </c>
      <c r="B65" s="641" t="s">
        <v>358</v>
      </c>
      <c r="C65" s="649" t="s">
        <v>359</v>
      </c>
      <c r="D65" s="643" t="s">
        <v>128</v>
      </c>
      <c r="E65" s="650">
        <f t="shared" si="13"/>
        <v>46013</v>
      </c>
      <c r="F65" s="651">
        <f t="shared" si="12"/>
        <v>46018</v>
      </c>
      <c r="G65" s="651">
        <f t="shared" si="12"/>
        <v>46023</v>
      </c>
      <c r="H65" s="651">
        <v>46050</v>
      </c>
      <c r="I65" s="651">
        <f t="shared" si="12"/>
        <v>46055</v>
      </c>
      <c r="J65" s="651">
        <f t="shared" si="12"/>
        <v>46057</v>
      </c>
      <c r="K65" s="651">
        <f t="shared" si="12"/>
        <v>46072</v>
      </c>
      <c r="L65" s="654"/>
      <c r="M65" s="648"/>
      <c r="N65" s="648"/>
      <c r="O65" s="648"/>
      <c r="P65" s="648"/>
      <c r="Q65" s="648"/>
      <c r="R65" s="648"/>
      <c r="S65" s="648"/>
      <c r="T65" s="648"/>
      <c r="U65" s="648"/>
    </row>
    <row r="66" s="505" customFormat="1" ht="13.5" customHeight="1" spans="1:21">
      <c r="A66" s="640" t="s">
        <v>360</v>
      </c>
      <c r="B66" s="641" t="s">
        <v>361</v>
      </c>
      <c r="C66" s="649" t="s">
        <v>362</v>
      </c>
      <c r="D66" s="643" t="s">
        <v>128</v>
      </c>
      <c r="E66" s="650">
        <f t="shared" si="13"/>
        <v>46020</v>
      </c>
      <c r="F66" s="651">
        <f t="shared" si="12"/>
        <v>46025</v>
      </c>
      <c r="G66" s="651">
        <f t="shared" si="12"/>
        <v>46030</v>
      </c>
      <c r="H66" s="651">
        <v>46057</v>
      </c>
      <c r="I66" s="651">
        <f t="shared" si="12"/>
        <v>46062</v>
      </c>
      <c r="J66" s="651">
        <f t="shared" si="12"/>
        <v>46064</v>
      </c>
      <c r="K66" s="651">
        <f t="shared" si="12"/>
        <v>46079</v>
      </c>
      <c r="L66" s="654"/>
      <c r="M66" s="648"/>
      <c r="N66" s="648"/>
      <c r="O66" s="648"/>
      <c r="P66" s="648"/>
      <c r="Q66" s="648"/>
      <c r="R66" s="648"/>
      <c r="S66" s="648"/>
      <c r="T66" s="648"/>
      <c r="U66" s="648"/>
    </row>
    <row r="67" s="505" customFormat="1" ht="12.75" customHeight="1" spans="1:21">
      <c r="A67" s="655"/>
      <c r="B67" s="641"/>
      <c r="C67" s="649"/>
      <c r="D67" s="643"/>
      <c r="E67" s="656"/>
      <c r="F67" s="657"/>
      <c r="G67" s="657"/>
      <c r="H67" s="657"/>
      <c r="I67" s="658"/>
      <c r="J67" s="657"/>
      <c r="K67" s="657"/>
      <c r="L67" s="654"/>
      <c r="M67" s="648"/>
      <c r="N67" s="648"/>
      <c r="O67" s="648"/>
      <c r="P67" s="648"/>
      <c r="Q67" s="648"/>
      <c r="R67" s="648"/>
      <c r="S67" s="648"/>
      <c r="T67" s="648"/>
      <c r="U67" s="648"/>
    </row>
    <row r="68" s="505" customFormat="1" ht="12.75" customHeight="1" spans="1:21">
      <c r="A68" s="640"/>
      <c r="B68" s="641"/>
      <c r="C68" s="659"/>
      <c r="D68"/>
      <c r="E68"/>
      <c r="F68"/>
      <c r="G68"/>
      <c r="H68"/>
      <c r="I68"/>
      <c r="J68"/>
      <c r="K68"/>
      <c r="L68" s="654"/>
      <c r="M68" s="647"/>
      <c r="N68" s="648"/>
      <c r="O68" s="648"/>
      <c r="P68" s="648"/>
      <c r="Q68" s="648"/>
      <c r="R68" s="648"/>
      <c r="S68" s="648"/>
      <c r="T68" s="648"/>
      <c r="U68" s="648"/>
    </row>
    <row r="69" s="505" customFormat="1" ht="12.75" customHeight="1" spans="1:21">
      <c r="A69"/>
      <c r="B69"/>
      <c r="C69" s="659"/>
      <c r="D69"/>
      <c r="E69"/>
      <c r="F69"/>
      <c r="G69"/>
      <c r="H69"/>
      <c r="I69"/>
      <c r="J69"/>
      <c r="K69"/>
      <c r="L69" s="654"/>
      <c r="M69" s="647"/>
      <c r="N69" s="648"/>
      <c r="O69" s="648"/>
      <c r="P69" s="648"/>
      <c r="Q69" s="648"/>
      <c r="R69" s="648"/>
      <c r="S69" s="648"/>
      <c r="T69" s="648"/>
      <c r="U69" s="648"/>
    </row>
    <row r="70" s="505" customFormat="1" ht="12.75" customHeight="1" spans="1:21">
      <c r="A70" s="660"/>
      <c r="B70" s="661" t="s">
        <v>363</v>
      </c>
      <c r="C70" s="661"/>
      <c r="D70" s="661"/>
      <c r="E70" s="661"/>
      <c r="F70" s="661"/>
      <c r="G70" s="661"/>
      <c r="H70" s="661"/>
      <c r="I70" s="661"/>
      <c r="J70" s="512"/>
      <c r="K70" s="512"/>
      <c r="L70" s="654"/>
      <c r="M70" s="654"/>
      <c r="N70" s="648"/>
      <c r="O70" s="648"/>
      <c r="P70" s="648"/>
      <c r="Q70" s="648"/>
      <c r="R70" s="648"/>
      <c r="S70" s="648"/>
      <c r="T70" s="648"/>
      <c r="U70" s="648"/>
    </row>
    <row r="71" ht="13.5" customHeight="1" spans="1:21">
      <c r="A71" s="662"/>
      <c r="B71" s="663" t="s">
        <v>364</v>
      </c>
      <c r="C71" s="664" t="s">
        <v>4</v>
      </c>
      <c r="D71" s="665" t="s">
        <v>365</v>
      </c>
      <c r="E71" s="666" t="s">
        <v>366</v>
      </c>
      <c r="F71" s="666" t="s">
        <v>367</v>
      </c>
      <c r="G71" s="666" t="s">
        <v>368</v>
      </c>
      <c r="H71" s="666" t="s">
        <v>369</v>
      </c>
      <c r="I71" s="666" t="s">
        <v>370</v>
      </c>
      <c r="J71" s="667"/>
      <c r="K71" s="648"/>
      <c r="L71" s="654"/>
      <c r="M71" s="654"/>
      <c r="N71" s="647"/>
      <c r="O71" s="647"/>
      <c r="P71" s="647"/>
      <c r="Q71" s="647"/>
      <c r="R71" s="647"/>
      <c r="S71" s="647"/>
      <c r="T71" s="647"/>
    </row>
    <row r="72" ht="14.25" customHeight="1" spans="1:21">
      <c r="A72" s="662"/>
      <c r="B72" s="663" t="s">
        <v>9</v>
      </c>
      <c r="C72" s="664" t="s">
        <v>371</v>
      </c>
      <c r="D72" s="665" t="s">
        <v>372</v>
      </c>
      <c r="E72" s="666" t="s">
        <v>373</v>
      </c>
      <c r="F72" s="666" t="s">
        <v>374</v>
      </c>
      <c r="G72" s="666" t="s">
        <v>375</v>
      </c>
      <c r="H72" s="666" t="s">
        <v>376</v>
      </c>
      <c r="I72" s="666" t="s">
        <v>377</v>
      </c>
      <c r="J72" s="668"/>
      <c r="K72" s="648"/>
      <c r="L72" s="654"/>
      <c r="M72" s="654"/>
      <c r="N72" s="647"/>
      <c r="O72" s="647"/>
      <c r="P72" s="647"/>
      <c r="Q72" s="647"/>
      <c r="R72" s="647"/>
      <c r="S72" s="647"/>
      <c r="T72" s="647"/>
    </row>
    <row r="73" s="508" customFormat="1" ht="14.25" customHeight="1" spans="1:21">
      <c r="A73" s="669" t="s">
        <v>378</v>
      </c>
      <c r="B73" s="670" t="s">
        <v>379</v>
      </c>
      <c r="C73" s="671" t="s">
        <v>380</v>
      </c>
      <c r="D73" s="672" t="s">
        <v>18</v>
      </c>
      <c r="E73" s="529">
        <v>45993</v>
      </c>
      <c r="F73" s="530">
        <f t="shared" ref="F73:F78" si="14">E73+5</f>
        <v>45998</v>
      </c>
      <c r="G73" s="530">
        <f t="shared" ref="G73:G77" si="15">E73+35</f>
        <v>46028</v>
      </c>
      <c r="H73" s="530">
        <f t="shared" ref="H73:H77" si="16">E73+39</f>
        <v>46032</v>
      </c>
      <c r="I73" s="530">
        <f t="shared" ref="I73:I77" si="17">E73+43</f>
        <v>46036</v>
      </c>
      <c r="J73" s="512"/>
      <c r="K73" s="648"/>
      <c r="L73" s="654"/>
      <c r="M73" s="654"/>
      <c r="N73" s="654"/>
      <c r="O73" s="654"/>
      <c r="P73" s="654"/>
      <c r="Q73" s="654"/>
      <c r="R73" s="654"/>
      <c r="S73" s="654"/>
      <c r="T73" s="654"/>
    </row>
    <row r="74" s="508" customFormat="1" ht="14.25" customHeight="1" spans="1:21">
      <c r="A74" s="669" t="s">
        <v>381</v>
      </c>
      <c r="B74" s="670" t="s">
        <v>382</v>
      </c>
      <c r="C74" s="671" t="s">
        <v>383</v>
      </c>
      <c r="D74" s="672" t="s">
        <v>18</v>
      </c>
      <c r="E74" s="529">
        <f>E73+7</f>
        <v>46000</v>
      </c>
      <c r="F74" s="530">
        <f t="shared" si="14"/>
        <v>46005</v>
      </c>
      <c r="G74" s="530">
        <f t="shared" si="15"/>
        <v>46035</v>
      </c>
      <c r="H74" s="530">
        <f t="shared" si="16"/>
        <v>46039</v>
      </c>
      <c r="I74" s="530">
        <f t="shared" si="17"/>
        <v>46043</v>
      </c>
      <c r="J74" s="512"/>
      <c r="K74" s="647"/>
      <c r="L74" s="654"/>
      <c r="M74" s="654"/>
      <c r="N74" s="654"/>
      <c r="O74" s="654"/>
      <c r="P74" s="654"/>
      <c r="Q74" s="654"/>
      <c r="R74" s="654"/>
      <c r="S74" s="654"/>
      <c r="T74" s="654"/>
    </row>
    <row r="75" s="508" customFormat="1" ht="14.25" customHeight="1" spans="1:21">
      <c r="A75" s="669" t="s">
        <v>384</v>
      </c>
      <c r="B75" s="670" t="s">
        <v>385</v>
      </c>
      <c r="C75" s="671" t="s">
        <v>386</v>
      </c>
      <c r="D75" s="672" t="s">
        <v>18</v>
      </c>
      <c r="E75" s="529">
        <f>E74+7</f>
        <v>46007</v>
      </c>
      <c r="F75" s="530">
        <f t="shared" si="14"/>
        <v>46012</v>
      </c>
      <c r="G75" s="530">
        <f t="shared" si="15"/>
        <v>46042</v>
      </c>
      <c r="H75" s="530">
        <f t="shared" si="16"/>
        <v>46046</v>
      </c>
      <c r="I75" s="530">
        <f t="shared" si="17"/>
        <v>46050</v>
      </c>
      <c r="J75" s="512"/>
      <c r="K75" s="647"/>
      <c r="L75" s="505"/>
      <c r="M75" s="654"/>
      <c r="N75" s="654"/>
      <c r="O75" s="654"/>
      <c r="P75" s="654"/>
      <c r="Q75" s="654"/>
      <c r="R75" s="654"/>
      <c r="S75" s="654"/>
      <c r="T75" s="654"/>
    </row>
    <row r="76" s="508" customFormat="1" ht="14.25" customHeight="1" spans="1:21">
      <c r="A76" s="669" t="s">
        <v>387</v>
      </c>
      <c r="B76" s="670" t="s">
        <v>388</v>
      </c>
      <c r="C76" s="671" t="s">
        <v>389</v>
      </c>
      <c r="D76" s="672" t="s">
        <v>18</v>
      </c>
      <c r="E76" s="529">
        <f>E75+7</f>
        <v>46014</v>
      </c>
      <c r="F76" s="530">
        <f t="shared" si="14"/>
        <v>46019</v>
      </c>
      <c r="G76" s="530">
        <f t="shared" si="15"/>
        <v>46049</v>
      </c>
      <c r="H76" s="530">
        <f t="shared" si="16"/>
        <v>46053</v>
      </c>
      <c r="I76" s="530">
        <f t="shared" si="17"/>
        <v>46057</v>
      </c>
      <c r="J76" s="512"/>
      <c r="K76" s="647"/>
      <c r="L76" s="505"/>
      <c r="M76" s="654"/>
      <c r="N76" s="654"/>
      <c r="O76" s="654"/>
      <c r="P76" s="654"/>
      <c r="Q76" s="654"/>
      <c r="R76" s="654"/>
      <c r="S76" s="654"/>
      <c r="T76" s="654"/>
    </row>
    <row r="77" s="508" customFormat="1" ht="14.25" customHeight="1" spans="1:21">
      <c r="A77" s="669" t="s">
        <v>390</v>
      </c>
      <c r="B77" s="670" t="s">
        <v>391</v>
      </c>
      <c r="C77" s="671" t="s">
        <v>392</v>
      </c>
      <c r="D77" s="672" t="s">
        <v>18</v>
      </c>
      <c r="E77" s="529">
        <f>E76+7</f>
        <v>46021</v>
      </c>
      <c r="F77" s="530">
        <f t="shared" si="14"/>
        <v>46026</v>
      </c>
      <c r="G77" s="530">
        <f t="shared" si="15"/>
        <v>46056</v>
      </c>
      <c r="H77" s="530">
        <f t="shared" si="16"/>
        <v>46060</v>
      </c>
      <c r="I77" s="530">
        <f t="shared" si="17"/>
        <v>46064</v>
      </c>
      <c r="J77" s="512"/>
      <c r="K77" s="647"/>
      <c r="L77" s="505"/>
      <c r="M77" s="654"/>
      <c r="N77" s="654"/>
      <c r="O77" s="654"/>
      <c r="P77" s="654"/>
      <c r="Q77" s="654"/>
      <c r="R77" s="654"/>
      <c r="S77" s="654"/>
      <c r="T77" s="654"/>
    </row>
    <row r="78" s="508" customFormat="1" ht="14.25" hidden="1" customHeight="1" spans="1:21">
      <c r="A78" s="669" t="s">
        <v>381</v>
      </c>
      <c r="B78" s="670" t="s">
        <v>382</v>
      </c>
      <c r="C78" s="671" t="s">
        <v>383</v>
      </c>
      <c r="D78" s="672" t="s">
        <v>18</v>
      </c>
      <c r="E78" s="673">
        <f>E73+7</f>
        <v>46000</v>
      </c>
      <c r="F78" s="530">
        <f t="shared" si="14"/>
        <v>46005</v>
      </c>
      <c r="G78" s="530">
        <f t="shared" ref="G78" si="18">E78+35</f>
        <v>46035</v>
      </c>
      <c r="H78" s="530">
        <f t="shared" ref="H78" si="19">E78+39</f>
        <v>46039</v>
      </c>
      <c r="I78" s="530">
        <f t="shared" ref="I78" si="20">E78+43</f>
        <v>46043</v>
      </c>
      <c r="J78" s="512"/>
      <c r="K78" s="647"/>
      <c r="L78" s="505"/>
      <c r="M78" s="654"/>
      <c r="N78" s="654"/>
      <c r="O78" s="654"/>
      <c r="P78" s="654"/>
      <c r="Q78" s="654"/>
      <c r="R78" s="654"/>
      <c r="S78" s="654"/>
      <c r="T78" s="654"/>
    </row>
    <row r="79" s="508" customFormat="1" ht="14.25" customHeight="1" spans="1:21">
      <c r="A79" s="674"/>
      <c r="B79" s="674"/>
      <c r="C79" s="674"/>
      <c r="D79" s="674"/>
      <c r="E79" s="674"/>
      <c r="F79" s="674"/>
      <c r="G79" s="674"/>
      <c r="H79" s="674"/>
      <c r="I79" s="675"/>
      <c r="J79" s="512"/>
      <c r="K79" s="647"/>
      <c r="L79" s="505"/>
      <c r="M79" s="654"/>
      <c r="N79" s="654"/>
      <c r="O79" s="654"/>
      <c r="P79" s="654"/>
      <c r="Q79" s="654"/>
      <c r="R79" s="654"/>
      <c r="S79" s="654"/>
      <c r="T79" s="654"/>
    </row>
    <row r="80" s="508" customFormat="1" ht="14.25" customHeight="1" spans="1:21">
      <c r="A80" s="674"/>
      <c r="B80" s="674"/>
      <c r="C80" s="674"/>
      <c r="D80" s="674"/>
      <c r="E80" s="674"/>
      <c r="F80" s="674"/>
      <c r="G80" s="674"/>
      <c r="H80" s="674"/>
      <c r="I80" s="675"/>
      <c r="J80" s="512"/>
      <c r="K80" s="647"/>
      <c r="L80" s="505"/>
      <c r="M80" s="654"/>
      <c r="N80" s="654"/>
      <c r="O80" s="654"/>
      <c r="P80" s="654"/>
      <c r="Q80" s="654"/>
      <c r="R80" s="654"/>
      <c r="S80" s="654"/>
      <c r="T80" s="654"/>
    </row>
    <row r="81" s="508" customFormat="1" ht="14.25" customHeight="1" spans="1:21">
      <c r="A81" s="674"/>
      <c r="B81" s="674"/>
      <c r="C81" s="674"/>
      <c r="D81" s="674"/>
      <c r="E81" s="674"/>
      <c r="F81" s="674"/>
      <c r="G81" s="674"/>
      <c r="H81" s="674"/>
      <c r="I81"/>
      <c r="J81" s="512"/>
      <c r="K81" s="647"/>
      <c r="L81" s="505"/>
      <c r="M81" s="654"/>
      <c r="N81" s="654"/>
      <c r="O81" s="654"/>
      <c r="P81" s="654"/>
      <c r="Q81" s="654"/>
      <c r="R81" s="654"/>
      <c r="S81" s="654"/>
      <c r="T81" s="654"/>
    </row>
    <row r="82" s="508" customFormat="1" spans="1:21">
      <c r="A82" s="676"/>
      <c r="B82" s="677"/>
      <c r="C82" s="677"/>
      <c r="D82" s="677"/>
      <c r="E82" s="678"/>
      <c r="F82" s="565"/>
      <c r="G82" s="565"/>
      <c r="H82" s="565"/>
      <c r="I82" s="565"/>
      <c r="J82" s="565"/>
      <c r="K82" s="512"/>
      <c r="L82" s="512"/>
      <c r="M82" s="654"/>
      <c r="N82" s="654"/>
      <c r="O82" s="654"/>
      <c r="P82" s="654"/>
      <c r="Q82" s="654"/>
      <c r="R82" s="654"/>
      <c r="S82" s="654"/>
      <c r="T82" s="654"/>
      <c r="U82" s="654"/>
    </row>
    <row r="83" s="508" customFormat="1" spans="1:21">
      <c r="A83" s="679"/>
      <c r="B83" s="680" t="s">
        <v>393</v>
      </c>
      <c r="C83" s="681"/>
      <c r="D83" s="681"/>
      <c r="E83" s="681"/>
      <c r="F83" s="681"/>
      <c r="G83" s="681"/>
      <c r="H83" s="681"/>
      <c r="I83" s="682"/>
      <c r="J83" s="512"/>
      <c r="K83" s="647"/>
      <c r="L83" s="654"/>
      <c r="M83" s="654"/>
      <c r="N83" s="654"/>
      <c r="O83" s="654"/>
      <c r="P83" s="654"/>
      <c r="Q83" s="654"/>
      <c r="R83" s="654"/>
      <c r="S83" s="654"/>
      <c r="T83" s="654"/>
    </row>
    <row r="84" s="508" customFormat="1" spans="1:21">
      <c r="A84" s="679"/>
      <c r="B84" s="683" t="s">
        <v>211</v>
      </c>
      <c r="C84" s="684" t="s">
        <v>27</v>
      </c>
      <c r="D84" s="685" t="s">
        <v>28</v>
      </c>
      <c r="E84" s="686" t="s">
        <v>394</v>
      </c>
      <c r="F84" s="517" t="s">
        <v>212</v>
      </c>
      <c r="G84" s="686" t="s">
        <v>395</v>
      </c>
      <c r="H84" s="686" t="s">
        <v>318</v>
      </c>
      <c r="I84" s="686" t="s">
        <v>396</v>
      </c>
      <c r="J84" s="647"/>
      <c r="K84" s="654"/>
      <c r="L84" s="512"/>
      <c r="M84" s="654"/>
      <c r="N84" s="654"/>
      <c r="O84" s="654"/>
      <c r="P84" s="654"/>
      <c r="Q84" s="654"/>
      <c r="R84" s="654"/>
      <c r="S84" s="654"/>
    </row>
    <row r="85" s="508" customFormat="1" spans="1:21">
      <c r="A85" s="679"/>
      <c r="B85" s="683"/>
      <c r="C85" s="684"/>
      <c r="D85" s="685"/>
      <c r="E85" s="551" t="s">
        <v>122</v>
      </c>
      <c r="F85" s="517" t="s">
        <v>218</v>
      </c>
      <c r="G85" s="686" t="s">
        <v>397</v>
      </c>
      <c r="H85" s="686" t="s">
        <v>398</v>
      </c>
      <c r="I85" s="686" t="s">
        <v>399</v>
      </c>
      <c r="J85" s="654"/>
      <c r="K85" s="654"/>
      <c r="L85" s="509"/>
      <c r="M85" s="654"/>
      <c r="N85" s="654"/>
      <c r="O85" s="654"/>
      <c r="P85" s="654"/>
      <c r="Q85" s="654"/>
      <c r="R85" s="654"/>
      <c r="S85" s="654"/>
    </row>
    <row r="86" s="508" customFormat="1" spans="1:21">
      <c r="A86" s="679"/>
      <c r="B86" s="687" t="s">
        <v>9</v>
      </c>
      <c r="C86" s="688" t="s">
        <v>11</v>
      </c>
      <c r="D86" s="685" t="s">
        <v>12</v>
      </c>
      <c r="E86" s="686" t="s">
        <v>224</v>
      </c>
      <c r="F86" s="517" t="s">
        <v>225</v>
      </c>
      <c r="G86" s="686" t="s">
        <v>400</v>
      </c>
      <c r="H86" s="686" t="s">
        <v>323</v>
      </c>
      <c r="I86" s="686" t="s">
        <v>401</v>
      </c>
      <c r="J86" s="654"/>
      <c r="K86" s="654"/>
      <c r="L86" s="509"/>
      <c r="M86" s="505"/>
      <c r="N86" s="654"/>
      <c r="O86" s="654"/>
      <c r="P86" s="654"/>
      <c r="Q86" s="654"/>
      <c r="R86" s="654"/>
      <c r="S86" s="654"/>
    </row>
    <row r="87" s="508" customFormat="1" ht="14.25" customHeight="1" spans="1:21">
      <c r="A87" s="527" t="s">
        <v>402</v>
      </c>
      <c r="B87" s="527" t="s">
        <v>403</v>
      </c>
      <c r="C87" s="527" t="s">
        <v>404</v>
      </c>
      <c r="D87" s="689" t="s">
        <v>36</v>
      </c>
      <c r="E87" s="529">
        <v>45994</v>
      </c>
      <c r="F87" s="530">
        <f>E87+8</f>
        <v>46002</v>
      </c>
      <c r="G87" s="530">
        <f>F87+27</f>
        <v>46029</v>
      </c>
      <c r="H87" s="530">
        <f>G87+4</f>
        <v>46033</v>
      </c>
      <c r="I87" s="530">
        <f>H87+4</f>
        <v>46037</v>
      </c>
      <c r="J87" s="654"/>
      <c r="K87" s="654"/>
      <c r="L87" s="509"/>
      <c r="M87" s="512"/>
      <c r="N87" s="654"/>
      <c r="O87" s="654"/>
      <c r="P87" s="654"/>
      <c r="Q87" s="654"/>
      <c r="R87" s="654"/>
      <c r="S87" s="654"/>
    </row>
    <row r="88" s="508" customFormat="1" ht="14.25" customHeight="1" spans="1:21">
      <c r="A88" s="527" t="s">
        <v>405</v>
      </c>
      <c r="B88" s="527" t="s">
        <v>406</v>
      </c>
      <c r="C88" s="527" t="s">
        <v>407</v>
      </c>
      <c r="D88" s="689" t="s">
        <v>36</v>
      </c>
      <c r="E88" s="529">
        <f t="shared" ref="E88:I91" si="21">E87+7</f>
        <v>46001</v>
      </c>
      <c r="F88" s="530">
        <f t="shared" si="21"/>
        <v>46009</v>
      </c>
      <c r="G88" s="530">
        <f t="shared" si="21"/>
        <v>46036</v>
      </c>
      <c r="H88" s="530">
        <f t="shared" si="21"/>
        <v>46040</v>
      </c>
      <c r="I88" s="530">
        <f t="shared" si="21"/>
        <v>46044</v>
      </c>
      <c r="J88" s="654"/>
      <c r="K88" s="654"/>
      <c r="L88" s="512"/>
      <c r="M88" s="512"/>
      <c r="N88" s="654"/>
      <c r="O88" s="654"/>
      <c r="P88" s="654"/>
      <c r="Q88" s="654"/>
      <c r="R88" s="654"/>
      <c r="S88" s="654"/>
    </row>
    <row r="89" s="505" customFormat="1" ht="14.25" customHeight="1" spans="1:21">
      <c r="A89" s="527" t="s">
        <v>408</v>
      </c>
      <c r="B89" s="527" t="s">
        <v>409</v>
      </c>
      <c r="C89" s="527" t="s">
        <v>410</v>
      </c>
      <c r="D89" s="587" t="s">
        <v>36</v>
      </c>
      <c r="E89" s="529">
        <f t="shared" si="21"/>
        <v>46008</v>
      </c>
      <c r="F89" s="530">
        <f t="shared" si="21"/>
        <v>46016</v>
      </c>
      <c r="G89" s="530">
        <f t="shared" si="21"/>
        <v>46043</v>
      </c>
      <c r="H89" s="530">
        <f t="shared" si="21"/>
        <v>46047</v>
      </c>
      <c r="I89" s="530">
        <f t="shared" si="21"/>
        <v>46051</v>
      </c>
      <c r="J89" s="690"/>
      <c r="K89" s="691"/>
      <c r="L89" s="512"/>
      <c r="M89" s="512"/>
    </row>
    <row r="90" ht="14.25" customHeight="1" spans="1:21">
      <c r="A90" s="527" t="s">
        <v>411</v>
      </c>
      <c r="B90" s="527" t="s">
        <v>412</v>
      </c>
      <c r="C90" s="527" t="s">
        <v>413</v>
      </c>
      <c r="D90" s="689" t="s">
        <v>36</v>
      </c>
      <c r="E90" s="529">
        <f t="shared" si="21"/>
        <v>46015</v>
      </c>
      <c r="F90" s="530">
        <f t="shared" si="21"/>
        <v>46023</v>
      </c>
      <c r="G90" s="530">
        <f t="shared" si="21"/>
        <v>46050</v>
      </c>
      <c r="H90" s="530">
        <f t="shared" si="21"/>
        <v>46054</v>
      </c>
      <c r="I90" s="530">
        <f t="shared" si="21"/>
        <v>46058</v>
      </c>
      <c r="J90" s="654"/>
      <c r="K90" s="654"/>
    </row>
    <row r="91" ht="14.25" customHeight="1" spans="1:21">
      <c r="A91" s="531" t="s">
        <v>414</v>
      </c>
      <c r="B91" s="531" t="s">
        <v>415</v>
      </c>
      <c r="C91" s="531" t="s">
        <v>416</v>
      </c>
      <c r="D91" s="587" t="s">
        <v>36</v>
      </c>
      <c r="E91" s="529">
        <f t="shared" si="21"/>
        <v>46022</v>
      </c>
      <c r="F91" s="530">
        <f t="shared" si="21"/>
        <v>46030</v>
      </c>
      <c r="G91" s="530">
        <f t="shared" si="21"/>
        <v>46057</v>
      </c>
      <c r="H91" s="530">
        <f t="shared" si="21"/>
        <v>46061</v>
      </c>
      <c r="I91" s="530">
        <f t="shared" si="21"/>
        <v>46065</v>
      </c>
      <c r="J91" s="654"/>
      <c r="K91" s="654"/>
      <c r="M91" s="509"/>
    </row>
    <row r="92" ht="14.25" customHeight="1" spans="1:21">
      <c r="A92" s="537"/>
      <c r="B92" s="537"/>
      <c r="C92" s="537"/>
      <c r="D92" s="692"/>
      <c r="E92" s="538"/>
      <c r="F92" s="539"/>
      <c r="G92" s="539"/>
      <c r="H92" s="539"/>
      <c r="I92" s="539"/>
      <c r="J92" s="654"/>
      <c r="K92" s="654"/>
      <c r="M92" s="509"/>
    </row>
    <row r="93" ht="14.25" customHeight="1" spans="1:21">
      <c r="A93" s="537"/>
      <c r="B93" s="693" t="s">
        <v>417</v>
      </c>
      <c r="C93" s="693"/>
      <c r="D93" s="693"/>
      <c r="E93" s="693"/>
      <c r="F93" s="693"/>
      <c r="G93" s="693"/>
      <c r="H93" s="693"/>
      <c r="I93" s="693"/>
      <c r="J93" s="693"/>
      <c r="K93" s="654"/>
      <c r="M93" s="509"/>
    </row>
    <row r="94" ht="14.25" customHeight="1" spans="1:21">
      <c r="A94" s="537"/>
      <c r="B94" s="694" t="s">
        <v>211</v>
      </c>
      <c r="C94" s="695" t="s">
        <v>27</v>
      </c>
      <c r="D94" s="610" t="s">
        <v>28</v>
      </c>
      <c r="E94" s="696" t="s">
        <v>51</v>
      </c>
      <c r="F94" s="696" t="s">
        <v>212</v>
      </c>
      <c r="G94" s="472" t="s">
        <v>418</v>
      </c>
      <c r="H94" s="697" t="s">
        <v>395</v>
      </c>
      <c r="I94" s="697" t="s">
        <v>396</v>
      </c>
      <c r="J94" s="696" t="s">
        <v>419</v>
      </c>
      <c r="K94" s="654"/>
      <c r="M94" s="509"/>
    </row>
    <row r="95" ht="14.25" customHeight="1" spans="1:21">
      <c r="A95" s="537"/>
      <c r="B95" s="694" t="s">
        <v>9</v>
      </c>
      <c r="C95" s="695" t="s">
        <v>11</v>
      </c>
      <c r="D95" s="698" t="s">
        <v>12</v>
      </c>
      <c r="E95" s="696" t="s">
        <v>224</v>
      </c>
      <c r="F95" s="696" t="s">
        <v>420</v>
      </c>
      <c r="G95" s="472" t="s">
        <v>347</v>
      </c>
      <c r="H95" s="697" t="s">
        <v>400</v>
      </c>
      <c r="I95" s="697" t="s">
        <v>401</v>
      </c>
      <c r="J95" s="696" t="s">
        <v>421</v>
      </c>
      <c r="K95" s="654"/>
      <c r="M95" s="509"/>
    </row>
    <row r="96" ht="14.25" customHeight="1" spans="1:21">
      <c r="A96" s="537" t="s">
        <v>422</v>
      </c>
      <c r="B96" s="527" t="s">
        <v>423</v>
      </c>
      <c r="C96" s="527" t="s">
        <v>424</v>
      </c>
      <c r="D96" s="325" t="s">
        <v>128</v>
      </c>
      <c r="E96" s="529">
        <v>45993</v>
      </c>
      <c r="F96" s="530">
        <v>45942</v>
      </c>
      <c r="G96" s="530">
        <v>46028</v>
      </c>
      <c r="H96" s="530">
        <v>46036</v>
      </c>
      <c r="I96" s="530">
        <v>46036</v>
      </c>
      <c r="J96" s="699">
        <v>46040</v>
      </c>
      <c r="K96" s="654"/>
      <c r="M96" s="509"/>
    </row>
    <row r="97" s="509" customFormat="1" spans="1:13">
      <c r="A97" s="700"/>
      <c r="B97" s="693" t="s">
        <v>425</v>
      </c>
      <c r="C97" s="693"/>
      <c r="D97" s="693"/>
      <c r="E97" s="693"/>
      <c r="F97" s="693"/>
      <c r="G97" s="693"/>
      <c r="H97" s="693"/>
      <c r="I97" s="693"/>
      <c r="J97" s="693"/>
      <c r="K97" s="512"/>
      <c r="L97" s="512"/>
      <c r="M97" s="512"/>
    </row>
    <row r="98" s="509" customFormat="1" spans="1:13">
      <c r="A98" s="700"/>
      <c r="B98" s="694" t="s">
        <v>211</v>
      </c>
      <c r="C98" s="695" t="s">
        <v>27</v>
      </c>
      <c r="D98" s="610" t="s">
        <v>28</v>
      </c>
      <c r="E98" s="696" t="s">
        <v>51</v>
      </c>
      <c r="F98" s="696" t="s">
        <v>212</v>
      </c>
      <c r="G98" s="472" t="s">
        <v>418</v>
      </c>
      <c r="H98" s="697" t="s">
        <v>395</v>
      </c>
      <c r="I98" s="697" t="s">
        <v>396</v>
      </c>
      <c r="J98" s="696" t="s">
        <v>419</v>
      </c>
      <c r="K98" s="512"/>
      <c r="L98" s="512"/>
      <c r="M98" s="512"/>
    </row>
    <row r="99" s="509" customFormat="1" spans="1:13">
      <c r="A99" s="700"/>
      <c r="B99" s="694" t="s">
        <v>9</v>
      </c>
      <c r="C99" s="695" t="s">
        <v>11</v>
      </c>
      <c r="D99" s="698" t="s">
        <v>12</v>
      </c>
      <c r="E99" s="696" t="s">
        <v>224</v>
      </c>
      <c r="F99" s="696" t="s">
        <v>420</v>
      </c>
      <c r="G99" s="472" t="s">
        <v>347</v>
      </c>
      <c r="H99" s="697" t="s">
        <v>400</v>
      </c>
      <c r="I99" s="697" t="s">
        <v>401</v>
      </c>
      <c r="J99" s="696" t="s">
        <v>421</v>
      </c>
      <c r="K99" s="512"/>
      <c r="L99" s="512"/>
      <c r="M99" s="512"/>
    </row>
    <row r="100" ht="12.75" spans="1:13">
      <c r="A100" s="701" t="s">
        <v>426</v>
      </c>
      <c r="B100" s="702" t="s">
        <v>427</v>
      </c>
      <c r="C100" s="702" t="s">
        <v>428</v>
      </c>
      <c r="D100" s="325" t="s">
        <v>128</v>
      </c>
      <c r="E100" s="529">
        <v>45994</v>
      </c>
      <c r="F100" s="530">
        <f>E100+11</f>
        <v>46005</v>
      </c>
      <c r="G100" s="530">
        <f>E100+41</f>
        <v>46035</v>
      </c>
      <c r="H100" s="530">
        <f>E100+45</f>
        <v>46039</v>
      </c>
      <c r="I100" s="530">
        <f>E100+49</f>
        <v>46043</v>
      </c>
      <c r="J100" s="530">
        <f>E100+53</f>
        <v>46047</v>
      </c>
    </row>
    <row r="101" ht="13.5" customHeight="1" spans="1:13">
      <c r="A101" s="701" t="s">
        <v>429</v>
      </c>
      <c r="B101" s="702" t="s">
        <v>430</v>
      </c>
      <c r="C101" s="702" t="s">
        <v>431</v>
      </c>
      <c r="D101" s="325" t="s">
        <v>128</v>
      </c>
      <c r="E101" s="529">
        <f>E100+7</f>
        <v>46001</v>
      </c>
      <c r="F101" s="530">
        <f>E101+11</f>
        <v>46012</v>
      </c>
      <c r="G101" s="530">
        <f>E101+41</f>
        <v>46042</v>
      </c>
      <c r="H101" s="530">
        <f>E101+45</f>
        <v>46046</v>
      </c>
      <c r="I101" s="530">
        <f>E101+49</f>
        <v>46050</v>
      </c>
      <c r="J101" s="530">
        <f>E101+53</f>
        <v>46054</v>
      </c>
    </row>
    <row r="102" ht="13.5" customHeight="1" spans="1:13">
      <c r="A102" s="701"/>
      <c r="B102" s="527" t="s">
        <v>258</v>
      </c>
      <c r="C102" s="702"/>
      <c r="D102" s="325" t="s">
        <v>128</v>
      </c>
      <c r="E102" s="529">
        <f>E101+7</f>
        <v>46008</v>
      </c>
      <c r="F102" s="530">
        <f t="shared" ref="F102:F104" si="22">E102+11</f>
        <v>46019</v>
      </c>
      <c r="G102" s="530">
        <f t="shared" ref="G102:G104" si="23">E102+41</f>
        <v>46049</v>
      </c>
      <c r="H102" s="530">
        <f t="shared" ref="H102:H104" si="24">E102+45</f>
        <v>46053</v>
      </c>
      <c r="I102" s="530">
        <f t="shared" ref="I102:I104" si="25">E102+49</f>
        <v>46057</v>
      </c>
      <c r="J102" s="530">
        <f t="shared" ref="J102:J104" si="26">E102+53</f>
        <v>46061</v>
      </c>
      <c r="K102" s="509"/>
    </row>
    <row r="103" ht="13.5" customHeight="1" spans="1:13">
      <c r="A103" s="703" t="s">
        <v>432</v>
      </c>
      <c r="B103" s="702" t="s">
        <v>433</v>
      </c>
      <c r="C103" s="702" t="s">
        <v>434</v>
      </c>
      <c r="D103" s="325" t="s">
        <v>128</v>
      </c>
      <c r="E103" s="529">
        <f>E102+7</f>
        <v>46015</v>
      </c>
      <c r="F103" s="530">
        <f t="shared" si="22"/>
        <v>46026</v>
      </c>
      <c r="G103" s="530">
        <f t="shared" si="23"/>
        <v>46056</v>
      </c>
      <c r="H103" s="530">
        <f t="shared" si="24"/>
        <v>46060</v>
      </c>
      <c r="I103" s="530">
        <f t="shared" si="25"/>
        <v>46064</v>
      </c>
      <c r="J103" s="530">
        <f t="shared" si="26"/>
        <v>46068</v>
      </c>
      <c r="K103" s="509"/>
    </row>
    <row r="104" ht="13.5" customHeight="1" spans="1:13">
      <c r="A104" s="703" t="s">
        <v>435</v>
      </c>
      <c r="B104" s="704" t="s">
        <v>436</v>
      </c>
      <c r="C104" s="705" t="s">
        <v>437</v>
      </c>
      <c r="D104" s="325" t="s">
        <v>128</v>
      </c>
      <c r="E104" s="529">
        <f>E103+7</f>
        <v>46022</v>
      </c>
      <c r="F104" s="530">
        <f t="shared" si="22"/>
        <v>46033</v>
      </c>
      <c r="G104" s="530">
        <f t="shared" si="23"/>
        <v>46063</v>
      </c>
      <c r="H104" s="530">
        <f t="shared" si="24"/>
        <v>46067</v>
      </c>
      <c r="I104" s="530">
        <f t="shared" si="25"/>
        <v>46071</v>
      </c>
      <c r="J104" s="530">
        <f t="shared" si="26"/>
        <v>46075</v>
      </c>
      <c r="K104" s="509"/>
    </row>
    <row r="105" ht="13.5" customHeight="1" spans="1:13">
      <c r="A105" s="701"/>
      <c r="B105" s="706"/>
      <c r="C105" s="707"/>
      <c r="D105" s="482"/>
      <c r="E105" s="538"/>
      <c r="F105" s="539"/>
      <c r="G105" s="539"/>
      <c r="H105" s="539"/>
      <c r="I105" s="539"/>
      <c r="J105" s="539"/>
      <c r="K105" s="509"/>
    </row>
    <row r="106" ht="13.5" customHeight="1" spans="1:13">
      <c r="A106" s="565"/>
      <c r="C106" s="511" t="s">
        <v>438</v>
      </c>
      <c r="K106" s="509"/>
    </row>
    <row r="107" ht="13.5" customHeight="1" spans="1:13">
      <c r="A107" s="708"/>
      <c r="B107" s="709" t="s">
        <v>439</v>
      </c>
      <c r="C107" s="709"/>
      <c r="D107" s="709"/>
      <c r="E107" s="709"/>
      <c r="F107" s="709"/>
      <c r="G107" s="709"/>
      <c r="H107" s="709"/>
      <c r="I107" s="709"/>
      <c r="J107" s="709"/>
      <c r="M107" s="510"/>
    </row>
    <row r="108" ht="13.5" customHeight="1" spans="1:13">
      <c r="A108" s="708"/>
      <c r="B108" s="710" t="s">
        <v>211</v>
      </c>
      <c r="C108" s="711" t="s">
        <v>27</v>
      </c>
      <c r="D108" s="712" t="s">
        <v>28</v>
      </c>
      <c r="E108" s="713" t="s">
        <v>51</v>
      </c>
      <c r="F108" s="713" t="s">
        <v>163</v>
      </c>
      <c r="G108" s="713" t="s">
        <v>419</v>
      </c>
      <c r="H108" s="713" t="s">
        <v>396</v>
      </c>
      <c r="I108" s="713" t="s">
        <v>395</v>
      </c>
      <c r="J108" s="713"/>
      <c r="M108" s="509"/>
    </row>
    <row r="109" ht="13.5" customHeight="1" spans="1:13">
      <c r="A109" s="714"/>
      <c r="B109" s="710" t="s">
        <v>9</v>
      </c>
      <c r="C109" s="710" t="s">
        <v>11</v>
      </c>
      <c r="D109" s="713" t="s">
        <v>12</v>
      </c>
      <c r="E109" s="713" t="s">
        <v>224</v>
      </c>
      <c r="F109" s="713" t="s">
        <v>440</v>
      </c>
      <c r="G109" s="713" t="s">
        <v>421</v>
      </c>
      <c r="H109" s="713" t="s">
        <v>401</v>
      </c>
      <c r="I109" s="713" t="s">
        <v>400</v>
      </c>
      <c r="J109" s="713"/>
    </row>
    <row r="110" s="510" customFormat="1" ht="13.5" customHeight="1" spans="1:13">
      <c r="A110" s="715" t="s">
        <v>441</v>
      </c>
      <c r="B110" s="527" t="s">
        <v>442</v>
      </c>
      <c r="C110" s="716" t="s">
        <v>443</v>
      </c>
      <c r="D110" s="717" t="s">
        <v>36</v>
      </c>
      <c r="E110" s="718">
        <v>45992</v>
      </c>
      <c r="F110" s="719">
        <f>E110:E114+3</f>
        <v>45995</v>
      </c>
      <c r="G110" s="719">
        <f>E110+46</f>
        <v>46038</v>
      </c>
      <c r="H110" s="719">
        <f>E110+50</f>
        <v>46042</v>
      </c>
      <c r="I110" s="719">
        <f>E110+53</f>
        <v>46045</v>
      </c>
      <c r="J110" s="719"/>
      <c r="K110" s="512"/>
      <c r="L110" s="512"/>
      <c r="M110" s="512"/>
    </row>
    <row r="111" s="509" customFormat="1" ht="12.75" customHeight="1" spans="1:13">
      <c r="A111" s="720" t="s">
        <v>444</v>
      </c>
      <c r="B111" s="527" t="s">
        <v>445</v>
      </c>
      <c r="C111" s="716" t="s">
        <v>446</v>
      </c>
      <c r="D111" s="717" t="s">
        <v>36</v>
      </c>
      <c r="E111" s="718">
        <f>E110+7</f>
        <v>45999</v>
      </c>
      <c r="F111" s="719">
        <f>F110+7</f>
        <v>46002</v>
      </c>
      <c r="G111" s="719">
        <f t="shared" ref="G111:G114" si="27">E111+46</f>
        <v>46045</v>
      </c>
      <c r="H111" s="719">
        <f>H110+7</f>
        <v>46049</v>
      </c>
      <c r="I111" s="719">
        <f>I110+7</f>
        <v>46052</v>
      </c>
      <c r="J111" s="719"/>
      <c r="K111" s="510"/>
      <c r="L111" s="512"/>
      <c r="M111" s="512"/>
    </row>
    <row r="112" spans="1:13">
      <c r="A112" s="721" t="s">
        <v>447</v>
      </c>
      <c r="B112" s="531" t="s">
        <v>448</v>
      </c>
      <c r="C112" s="716" t="s">
        <v>449</v>
      </c>
      <c r="D112" s="717" t="s">
        <v>36</v>
      </c>
      <c r="E112" s="722">
        <f t="shared" ref="E112:F114" si="28">E111+7</f>
        <v>46006</v>
      </c>
      <c r="F112" s="723">
        <f t="shared" si="28"/>
        <v>46009</v>
      </c>
      <c r="G112" s="719">
        <f t="shared" si="27"/>
        <v>46052</v>
      </c>
      <c r="H112" s="723">
        <f t="shared" ref="H112:I112" si="29">H111+7</f>
        <v>46056</v>
      </c>
      <c r="I112" s="723">
        <f t="shared" si="29"/>
        <v>46059</v>
      </c>
      <c r="J112" s="723"/>
      <c r="K112" s="509"/>
    </row>
    <row r="113" spans="1:10">
      <c r="A113" s="721" t="s">
        <v>450</v>
      </c>
      <c r="B113" s="531" t="s">
        <v>451</v>
      </c>
      <c r="C113" s="724" t="s">
        <v>452</v>
      </c>
      <c r="D113" s="717" t="s">
        <v>36</v>
      </c>
      <c r="E113" s="718">
        <f t="shared" si="28"/>
        <v>46013</v>
      </c>
      <c r="F113" s="719">
        <f t="shared" si="28"/>
        <v>46016</v>
      </c>
      <c r="G113" s="719">
        <f t="shared" si="27"/>
        <v>46059</v>
      </c>
      <c r="H113" s="719">
        <f t="shared" ref="H113:I114" si="30">H112+7</f>
        <v>46063</v>
      </c>
      <c r="I113" s="719">
        <f t="shared" si="30"/>
        <v>46066</v>
      </c>
      <c r="J113" s="719"/>
    </row>
    <row r="114" spans="1:10">
      <c r="A114" s="721" t="s">
        <v>453</v>
      </c>
      <c r="B114" s="531" t="s">
        <v>454</v>
      </c>
      <c r="C114" s="724" t="s">
        <v>455</v>
      </c>
      <c r="D114" s="717" t="s">
        <v>36</v>
      </c>
      <c r="E114" s="718">
        <f t="shared" si="28"/>
        <v>46020</v>
      </c>
      <c r="F114" s="719">
        <f t="shared" si="28"/>
        <v>46023</v>
      </c>
      <c r="G114" s="719">
        <f t="shared" si="27"/>
        <v>46066</v>
      </c>
      <c r="H114" s="719">
        <f t="shared" si="30"/>
        <v>46070</v>
      </c>
      <c r="I114" s="719">
        <f t="shared" si="30"/>
        <v>46073</v>
      </c>
      <c r="J114" s="719"/>
    </row>
  </sheetData>
  <mergeCells count="13">
    <mergeCell ref="B1:I1"/>
    <mergeCell ref="B2:K2"/>
    <mergeCell ref="B11:L11"/>
    <mergeCell ref="B13:J13"/>
    <mergeCell ref="B24:J24"/>
    <mergeCell ref="B39:K39"/>
    <mergeCell ref="B50:J50"/>
    <mergeCell ref="B59:K59"/>
    <mergeCell ref="B70:I70"/>
    <mergeCell ref="B83:I83"/>
    <mergeCell ref="B93:J93"/>
    <mergeCell ref="B97:J97"/>
    <mergeCell ref="B107:J107"/>
  </mergeCells>
  <hyperlinks>
    <hyperlink ref="B70" location="" display="航线：欧洲AEU3线 (梅山码头)  日截二开  订舱：肖静 89079058    客服：胡洲逸 89079054 "/>
  </hyperlinks>
  <pageMargins left="0.433070866141732" right="0.433070866141732" top="0.196850393700787" bottom="0.15748031496063" header="0.31496062992126" footer="0.31496062992126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9"/>
  <sheetViews>
    <sheetView topLeftCell="A17" workbookViewId="0">
      <selection activeCell="C36" sqref="C36"/>
    </sheetView>
  </sheetViews>
  <sheetFormatPr defaultColWidth="9" defaultRowHeight="14.25" customHeight="1"/>
  <cols>
    <col min="1" max="1" width="16.875" style="449" customWidth="1"/>
    <col min="2" max="2" width="25.375" style="450" customWidth="1"/>
    <col min="3" max="3" width="13.625" style="450" customWidth="1"/>
    <col min="4" max="4" width="12" style="450" customWidth="1"/>
    <col min="5" max="5" width="11.25" style="450" customWidth="1"/>
    <col min="6" max="6" width="13" style="450" customWidth="1"/>
    <col min="7" max="7" width="17.875" style="450" customWidth="1"/>
    <col min="8" max="8" width="13.875" style="450" customWidth="1"/>
    <col min="9" max="9" width="15.25" style="450" customWidth="1"/>
    <col min="10" max="10" width="16" style="450" customWidth="1"/>
    <col min="11" max="11" width="16.125" style="450" customWidth="1"/>
    <col min="12" max="12" width="13.75" style="450" customWidth="1"/>
    <col min="13" max="33" width="9" style="451"/>
    <col min="34" max="16384" width="9" style="450"/>
  </cols>
  <sheetData>
    <row r="1" ht="27" spans="1:33">
      <c r="A1" s="73"/>
      <c r="B1" s="452" t="s">
        <v>456</v>
      </c>
      <c r="C1" s="452"/>
      <c r="D1" s="452"/>
      <c r="E1" s="452"/>
      <c r="F1" s="452"/>
      <c r="G1" s="452"/>
      <c r="H1" s="452"/>
      <c r="I1" s="452"/>
      <c r="J1" s="452"/>
    </row>
    <row r="2" s="199" customFormat="1" ht="14.1" customHeight="1" spans="1:33">
      <c r="A2" s="453"/>
      <c r="B2" s="351" t="s">
        <v>457</v>
      </c>
      <c r="C2" s="352"/>
      <c r="D2" s="352"/>
      <c r="E2" s="352"/>
      <c r="F2" s="352"/>
      <c r="G2" s="352"/>
      <c r="H2" s="352"/>
      <c r="I2" s="352"/>
      <c r="J2" s="352"/>
      <c r="K2" s="352"/>
      <c r="L2" s="454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</row>
    <row r="3" s="199" customFormat="1" ht="14.1" customHeight="1" spans="1:33">
      <c r="A3" s="292"/>
      <c r="B3" s="283" t="s">
        <v>458</v>
      </c>
      <c r="C3" s="380" t="s">
        <v>459</v>
      </c>
      <c r="D3" s="283" t="s">
        <v>27</v>
      </c>
      <c r="E3" s="283" t="s">
        <v>28</v>
      </c>
      <c r="F3" s="283" t="s">
        <v>6</v>
      </c>
      <c r="G3" s="283" t="s">
        <v>7</v>
      </c>
      <c r="H3" s="283" t="s">
        <v>212</v>
      </c>
      <c r="I3" s="283" t="s">
        <v>460</v>
      </c>
      <c r="J3" s="283" t="s">
        <v>461</v>
      </c>
      <c r="K3" s="283" t="s">
        <v>462</v>
      </c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  <c r="AE3" s="373"/>
      <c r="AF3" s="373"/>
      <c r="AG3" s="373"/>
    </row>
    <row r="4" s="199" customFormat="1" ht="14.1" customHeight="1" spans="1:33">
      <c r="A4" s="292"/>
      <c r="B4" s="455" t="s">
        <v>9</v>
      </c>
      <c r="C4" s="455"/>
      <c r="D4" s="455" t="s">
        <v>11</v>
      </c>
      <c r="E4" s="455" t="s">
        <v>12</v>
      </c>
      <c r="F4" s="455" t="s">
        <v>13</v>
      </c>
      <c r="G4" s="455" t="s">
        <v>14</v>
      </c>
      <c r="H4" s="455" t="s">
        <v>225</v>
      </c>
      <c r="I4" s="455" t="s">
        <v>463</v>
      </c>
      <c r="J4" s="455" t="s">
        <v>464</v>
      </c>
      <c r="K4" s="455" t="s">
        <v>465</v>
      </c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</row>
    <row r="5" s="191" customFormat="1" ht="14.1" customHeight="1" spans="1:33">
      <c r="A5" s="292" t="s">
        <v>466</v>
      </c>
      <c r="B5" s="456" t="s">
        <v>467</v>
      </c>
      <c r="C5" s="286"/>
      <c r="D5" s="439" t="s">
        <v>468</v>
      </c>
      <c r="E5" s="439" t="s">
        <v>18</v>
      </c>
      <c r="F5" s="245">
        <v>45997</v>
      </c>
      <c r="G5" s="245">
        <f>F5+1</f>
        <v>45998</v>
      </c>
      <c r="H5" s="245">
        <f>G5+7</f>
        <v>46005</v>
      </c>
      <c r="I5" s="245">
        <f>G5+17</f>
        <v>46015</v>
      </c>
      <c r="J5" s="245">
        <f>G5+19</f>
        <v>46017</v>
      </c>
      <c r="K5" s="245">
        <f>J5+3</f>
        <v>46020</v>
      </c>
    </row>
    <row r="6" s="191" customFormat="1" ht="14.1" customHeight="1" spans="1:33">
      <c r="A6" s="292" t="s">
        <v>469</v>
      </c>
      <c r="B6" s="456" t="s">
        <v>470</v>
      </c>
      <c r="C6" s="286"/>
      <c r="D6" s="439" t="s">
        <v>471</v>
      </c>
      <c r="E6" s="439" t="s">
        <v>18</v>
      </c>
      <c r="F6" s="456">
        <f>F5+7</f>
        <v>46004</v>
      </c>
      <c r="G6" s="456">
        <f>F6+1</f>
        <v>46005</v>
      </c>
      <c r="H6" s="456">
        <f>G6+7</f>
        <v>46012</v>
      </c>
      <c r="I6" s="456">
        <f>G6+17</f>
        <v>46022</v>
      </c>
      <c r="J6" s="456">
        <f>G6+19</f>
        <v>46024</v>
      </c>
      <c r="K6" s="456">
        <f>J6+3</f>
        <v>46027</v>
      </c>
    </row>
    <row r="7" s="191" customFormat="1" ht="14.1" customHeight="1" spans="1:33">
      <c r="A7" s="292" t="s">
        <v>472</v>
      </c>
      <c r="B7" s="456" t="s">
        <v>473</v>
      </c>
      <c r="C7" s="456"/>
      <c r="D7" s="439" t="s">
        <v>474</v>
      </c>
      <c r="E7" s="439" t="s">
        <v>18</v>
      </c>
      <c r="F7" s="456">
        <f>F6+7</f>
        <v>46011</v>
      </c>
      <c r="G7" s="456">
        <f>F7+1</f>
        <v>46012</v>
      </c>
      <c r="H7" s="456">
        <f>G7+7</f>
        <v>46019</v>
      </c>
      <c r="I7" s="456">
        <f>G7+17</f>
        <v>46029</v>
      </c>
      <c r="J7" s="456">
        <f>G7+19</f>
        <v>46031</v>
      </c>
      <c r="K7" s="456">
        <f>J7+3</f>
        <v>46034</v>
      </c>
    </row>
    <row r="8" s="191" customFormat="1" ht="14.1" customHeight="1" spans="1:33">
      <c r="A8" s="292" t="s">
        <v>475</v>
      </c>
      <c r="B8" s="456" t="s">
        <v>476</v>
      </c>
      <c r="C8" s="456"/>
      <c r="D8" s="439" t="s">
        <v>477</v>
      </c>
      <c r="E8" s="439" t="s">
        <v>57</v>
      </c>
      <c r="F8" s="456">
        <f>F7+7</f>
        <v>46018</v>
      </c>
      <c r="G8" s="456">
        <f>F8+1</f>
        <v>46019</v>
      </c>
      <c r="H8" s="456">
        <f>G8+7</f>
        <v>46026</v>
      </c>
      <c r="I8" s="456">
        <f>G8+17</f>
        <v>46036</v>
      </c>
      <c r="J8" s="456">
        <f>G8+19</f>
        <v>46038</v>
      </c>
      <c r="K8" s="456">
        <f>J8+3</f>
        <v>46041</v>
      </c>
    </row>
    <row r="9" s="191" customFormat="1" ht="14.1" customHeight="1" spans="1:33">
      <c r="A9" s="292" t="s">
        <v>478</v>
      </c>
      <c r="B9" s="456" t="s">
        <v>479</v>
      </c>
      <c r="C9" s="252"/>
      <c r="D9" s="439" t="s">
        <v>480</v>
      </c>
      <c r="E9" s="439" t="s">
        <v>18</v>
      </c>
      <c r="F9" s="457">
        <f>F8+7</f>
        <v>46025</v>
      </c>
      <c r="G9" s="457">
        <f>F9+1</f>
        <v>46026</v>
      </c>
      <c r="H9" s="457">
        <f>G9+7</f>
        <v>46033</v>
      </c>
      <c r="I9" s="457">
        <f>G9+17</f>
        <v>46043</v>
      </c>
      <c r="J9" s="457">
        <f>G9+19</f>
        <v>46045</v>
      </c>
      <c r="K9" s="457">
        <f>J9+3</f>
        <v>46048</v>
      </c>
    </row>
    <row r="10" s="309" customFormat="1" ht="14.1" customHeight="1" spans="1:33">
      <c r="A10" s="292"/>
      <c r="B10" s="458"/>
      <c r="C10" s="459"/>
      <c r="D10" s="459"/>
      <c r="E10" s="460"/>
      <c r="F10" s="460"/>
      <c r="G10" s="460"/>
      <c r="H10" s="460"/>
      <c r="I10" s="460"/>
      <c r="J10" s="461"/>
      <c r="K10" s="462"/>
    </row>
    <row r="11" s="194" customFormat="1" ht="14.1" customHeight="1" spans="1:33">
      <c r="A11" s="292"/>
      <c r="B11" s="463" t="s">
        <v>481</v>
      </c>
      <c r="C11" s="464"/>
      <c r="D11" s="464"/>
      <c r="E11" s="464"/>
      <c r="F11" s="464"/>
      <c r="G11" s="464"/>
      <c r="H11" s="464"/>
      <c r="I11" s="464"/>
      <c r="J11" s="464"/>
    </row>
    <row r="12" s="194" customFormat="1" ht="14.1" customHeight="1" spans="1:33">
      <c r="A12" s="292"/>
      <c r="B12" s="281" t="s">
        <v>482</v>
      </c>
      <c r="C12" s="282" t="s">
        <v>27</v>
      </c>
      <c r="D12" s="282" t="s">
        <v>28</v>
      </c>
      <c r="E12" s="281" t="s">
        <v>7</v>
      </c>
      <c r="F12" s="281" t="s">
        <v>212</v>
      </c>
      <c r="G12" s="283" t="s">
        <v>461</v>
      </c>
      <c r="H12" s="281" t="s">
        <v>460</v>
      </c>
      <c r="I12" s="281" t="s">
        <v>462</v>
      </c>
      <c r="J12" s="281" t="s">
        <v>483</v>
      </c>
    </row>
    <row r="13" s="194" customFormat="1" ht="14.1" customHeight="1" spans="1:33">
      <c r="A13" s="292"/>
      <c r="B13" s="281" t="s">
        <v>484</v>
      </c>
      <c r="C13" s="282" t="s">
        <v>11</v>
      </c>
      <c r="D13" s="282" t="s">
        <v>12</v>
      </c>
      <c r="E13" s="281" t="s">
        <v>14</v>
      </c>
      <c r="F13" s="281" t="s">
        <v>225</v>
      </c>
      <c r="G13" s="283" t="s">
        <v>464</v>
      </c>
      <c r="H13" s="281" t="s">
        <v>463</v>
      </c>
      <c r="I13" s="281" t="s">
        <v>485</v>
      </c>
      <c r="J13" s="281" t="s">
        <v>485</v>
      </c>
    </row>
    <row r="14" s="194" customFormat="1" ht="14.1" customHeight="1" spans="1:33">
      <c r="A14" s="292" t="s">
        <v>486</v>
      </c>
      <c r="B14" s="465" t="s">
        <v>487</v>
      </c>
      <c r="C14" s="465" t="s">
        <v>488</v>
      </c>
      <c r="D14" s="465" t="s">
        <v>128</v>
      </c>
      <c r="E14" s="466">
        <v>45990</v>
      </c>
      <c r="F14" s="466">
        <f>E14+8</f>
        <v>45998</v>
      </c>
      <c r="G14" s="466">
        <f>F14+10</f>
        <v>46008</v>
      </c>
      <c r="H14" s="466">
        <f>G14+2</f>
        <v>46010</v>
      </c>
      <c r="I14" s="466">
        <f>H14+4</f>
        <v>46014</v>
      </c>
      <c r="J14" s="466">
        <f>I14+4</f>
        <v>46018</v>
      </c>
    </row>
    <row r="15" s="194" customFormat="1" ht="14.1" customHeight="1" spans="1:33">
      <c r="A15" s="292" t="s">
        <v>489</v>
      </c>
      <c r="B15" s="465" t="s">
        <v>490</v>
      </c>
      <c r="C15" s="465" t="s">
        <v>491</v>
      </c>
      <c r="D15" s="465" t="s">
        <v>128</v>
      </c>
      <c r="E15" s="326">
        <f t="shared" ref="E15:J18" si="0">E14+7</f>
        <v>45997</v>
      </c>
      <c r="F15" s="326">
        <f t="shared" si="0"/>
        <v>46005</v>
      </c>
      <c r="G15" s="326">
        <f t="shared" si="0"/>
        <v>46015</v>
      </c>
      <c r="H15" s="326">
        <f t="shared" si="0"/>
        <v>46017</v>
      </c>
      <c r="I15" s="326">
        <f t="shared" si="0"/>
        <v>46021</v>
      </c>
      <c r="J15" s="326">
        <f t="shared" si="0"/>
        <v>46025</v>
      </c>
    </row>
    <row r="16" s="194" customFormat="1" ht="24" spans="1:33">
      <c r="A16" s="292" t="s">
        <v>492</v>
      </c>
      <c r="B16" s="465" t="s">
        <v>493</v>
      </c>
      <c r="C16" s="465" t="s">
        <v>494</v>
      </c>
      <c r="D16" s="465" t="s">
        <v>128</v>
      </c>
      <c r="E16" s="326">
        <f t="shared" si="0"/>
        <v>46004</v>
      </c>
      <c r="F16" s="326">
        <f t="shared" si="0"/>
        <v>46012</v>
      </c>
      <c r="G16" s="326">
        <f t="shared" si="0"/>
        <v>46022</v>
      </c>
      <c r="H16" s="326">
        <f t="shared" si="0"/>
        <v>46024</v>
      </c>
      <c r="I16" s="326">
        <f t="shared" si="0"/>
        <v>46028</v>
      </c>
      <c r="J16" s="326">
        <f t="shared" si="0"/>
        <v>46032</v>
      </c>
    </row>
    <row r="17" s="194" customFormat="1" ht="14.1" customHeight="1" spans="1:12">
      <c r="A17" s="292" t="s">
        <v>495</v>
      </c>
      <c r="B17" s="465" t="s">
        <v>496</v>
      </c>
      <c r="C17" s="465" t="s">
        <v>497</v>
      </c>
      <c r="D17" s="465" t="s">
        <v>128</v>
      </c>
      <c r="E17" s="326">
        <f>E16+7</f>
        <v>46011</v>
      </c>
      <c r="F17" s="326">
        <f t="shared" si="0"/>
        <v>46019</v>
      </c>
      <c r="G17" s="326">
        <f t="shared" si="0"/>
        <v>46029</v>
      </c>
      <c r="H17" s="326">
        <f>H16+7</f>
        <v>46031</v>
      </c>
      <c r="I17" s="326">
        <f t="shared" si="0"/>
        <v>46035</v>
      </c>
      <c r="J17" s="326">
        <f t="shared" si="0"/>
        <v>46039</v>
      </c>
    </row>
    <row r="18" s="194" customFormat="1" ht="14.1" customHeight="1" spans="1:12">
      <c r="A18" s="292" t="s">
        <v>498</v>
      </c>
      <c r="B18" s="465" t="s">
        <v>499</v>
      </c>
      <c r="C18" s="465" t="s">
        <v>500</v>
      </c>
      <c r="D18" s="465" t="s">
        <v>128</v>
      </c>
      <c r="E18" s="326">
        <f>E17+7</f>
        <v>46018</v>
      </c>
      <c r="F18" s="326">
        <f t="shared" si="0"/>
        <v>46026</v>
      </c>
      <c r="G18" s="326">
        <f t="shared" si="0"/>
        <v>46036</v>
      </c>
      <c r="H18" s="326">
        <f>H17+7</f>
        <v>46038</v>
      </c>
      <c r="I18" s="326">
        <f t="shared" si="0"/>
        <v>46042</v>
      </c>
      <c r="J18" s="326">
        <f t="shared" si="0"/>
        <v>46046</v>
      </c>
    </row>
    <row r="19" s="194" customFormat="1" ht="14.1" customHeight="1" spans="1:12">
      <c r="A19" s="292"/>
      <c r="B19" s="467"/>
      <c r="C19" s="468"/>
      <c r="D19" s="468"/>
      <c r="E19" s="469"/>
      <c r="F19" s="469"/>
      <c r="G19" s="469"/>
      <c r="H19" s="469"/>
      <c r="I19" s="469"/>
      <c r="J19" s="277"/>
    </row>
    <row r="20" s="309" customFormat="1" ht="14.1" customHeight="1" spans="1:12">
      <c r="A20" s="292"/>
      <c r="B20" s="351" t="s">
        <v>501</v>
      </c>
      <c r="C20" s="352"/>
      <c r="D20" s="352"/>
      <c r="E20" s="352"/>
      <c r="F20" s="352"/>
      <c r="G20" s="352"/>
      <c r="H20" s="352"/>
      <c r="I20" s="352"/>
      <c r="J20" s="470"/>
      <c r="K20" s="470"/>
    </row>
    <row r="21" s="309" customFormat="1" ht="14.1" customHeight="1" spans="1:12">
      <c r="A21" s="292"/>
      <c r="B21" s="283" t="s">
        <v>482</v>
      </c>
      <c r="C21" s="471" t="s">
        <v>459</v>
      </c>
      <c r="D21" s="356" t="s">
        <v>27</v>
      </c>
      <c r="E21" s="356" t="s">
        <v>28</v>
      </c>
      <c r="F21" s="472" t="s">
        <v>7</v>
      </c>
      <c r="G21" s="472" t="s">
        <v>502</v>
      </c>
      <c r="H21" s="472" t="s">
        <v>460</v>
      </c>
      <c r="I21" s="472" t="s">
        <v>503</v>
      </c>
      <c r="J21" s="470"/>
      <c r="K21" s="470"/>
    </row>
    <row r="22" s="309" customFormat="1" ht="14.1" customHeight="1" spans="1:12">
      <c r="A22" s="292"/>
      <c r="B22" s="283" t="s">
        <v>484</v>
      </c>
      <c r="C22" s="471"/>
      <c r="D22" s="356" t="s">
        <v>11</v>
      </c>
      <c r="E22" s="356" t="s">
        <v>12</v>
      </c>
      <c r="F22" s="472" t="s">
        <v>14</v>
      </c>
      <c r="G22" s="472" t="s">
        <v>504</v>
      </c>
      <c r="H22" s="472" t="s">
        <v>463</v>
      </c>
      <c r="I22" s="472" t="s">
        <v>505</v>
      </c>
      <c r="J22" s="470"/>
      <c r="K22" s="470"/>
    </row>
    <row r="23" s="309" customFormat="1" ht="14.1" customHeight="1" spans="1:12">
      <c r="A23" s="292" t="s">
        <v>506</v>
      </c>
      <c r="B23" s="473" t="s">
        <v>507</v>
      </c>
      <c r="C23" s="465"/>
      <c r="D23" s="382" t="s">
        <v>508</v>
      </c>
      <c r="E23" s="473" t="s">
        <v>36</v>
      </c>
      <c r="F23" s="326">
        <v>45995</v>
      </c>
      <c r="G23" s="326">
        <f>F23+10</f>
        <v>46005</v>
      </c>
      <c r="H23" s="326">
        <f>G23+8</f>
        <v>46013</v>
      </c>
      <c r="I23" s="326">
        <f>H23+5</f>
        <v>46018</v>
      </c>
    </row>
    <row r="24" s="309" customFormat="1" ht="14.1" customHeight="1" spans="1:12">
      <c r="A24" s="292" t="s">
        <v>509</v>
      </c>
      <c r="B24" s="382" t="s">
        <v>510</v>
      </c>
      <c r="C24" s="465"/>
      <c r="D24" s="382" t="s">
        <v>511</v>
      </c>
      <c r="E24" s="382" t="s">
        <v>36</v>
      </c>
      <c r="F24" s="326">
        <f>F23+7</f>
        <v>46002</v>
      </c>
      <c r="G24" s="326">
        <f>F24+10</f>
        <v>46012</v>
      </c>
      <c r="H24" s="326">
        <f>G24+8</f>
        <v>46020</v>
      </c>
      <c r="I24" s="326">
        <f>H24+5</f>
        <v>46025</v>
      </c>
    </row>
    <row r="25" s="309" customFormat="1" ht="14.1" customHeight="1" spans="1:12">
      <c r="A25" s="292" t="s">
        <v>512</v>
      </c>
      <c r="B25" s="382" t="s">
        <v>513</v>
      </c>
      <c r="C25" s="465"/>
      <c r="D25" s="382" t="s">
        <v>514</v>
      </c>
      <c r="E25" s="382" t="s">
        <v>36</v>
      </c>
      <c r="F25" s="326">
        <f>F24+7</f>
        <v>46009</v>
      </c>
      <c r="G25" s="326">
        <f>F25+10</f>
        <v>46019</v>
      </c>
      <c r="H25" s="326">
        <f>G25+8</f>
        <v>46027</v>
      </c>
      <c r="I25" s="326">
        <f>H25+5</f>
        <v>46032</v>
      </c>
    </row>
    <row r="26" s="309" customFormat="1" ht="14.1" customHeight="1" spans="1:12">
      <c r="A26" s="292" t="s">
        <v>515</v>
      </c>
      <c r="B26" s="382" t="s">
        <v>516</v>
      </c>
      <c r="C26" s="465"/>
      <c r="D26" s="382" t="s">
        <v>517</v>
      </c>
      <c r="E26" s="382" t="s">
        <v>36</v>
      </c>
      <c r="F26" s="326">
        <f>F25+7</f>
        <v>46016</v>
      </c>
      <c r="G26" s="326">
        <f>F26+10</f>
        <v>46026</v>
      </c>
      <c r="H26" s="326">
        <f>G26+8</f>
        <v>46034</v>
      </c>
      <c r="I26" s="326">
        <f>H26+5</f>
        <v>46039</v>
      </c>
    </row>
    <row r="27" s="195" customFormat="1" ht="14.1" customHeight="1" spans="1:12">
      <c r="A27" s="292" t="s">
        <v>518</v>
      </c>
      <c r="B27" s="382" t="s">
        <v>519</v>
      </c>
      <c r="C27" s="474"/>
      <c r="D27" s="382" t="s">
        <v>520</v>
      </c>
      <c r="E27" s="382" t="s">
        <v>36</v>
      </c>
      <c r="F27" s="326">
        <f>F26+7</f>
        <v>46023</v>
      </c>
      <c r="G27" s="326">
        <f>F27+10</f>
        <v>46033</v>
      </c>
      <c r="H27" s="326">
        <f>G27+8</f>
        <v>46041</v>
      </c>
      <c r="I27" s="326">
        <f>H27+5</f>
        <v>46046</v>
      </c>
      <c r="J27" s="475"/>
      <c r="K27" s="475"/>
      <c r="L27" s="331"/>
    </row>
    <row r="28" s="195" customFormat="1" ht="14.1" customHeight="1" spans="1:12">
      <c r="A28" s="292"/>
      <c r="B28" s="476"/>
      <c r="C28" s="477"/>
      <c r="D28" s="478"/>
      <c r="E28" s="478"/>
      <c r="F28" s="469"/>
      <c r="G28" s="469"/>
      <c r="H28" s="469"/>
      <c r="I28" s="469"/>
      <c r="J28" s="475"/>
      <c r="K28" s="475"/>
      <c r="L28" s="331"/>
    </row>
    <row r="29" s="195" customFormat="1" ht="14.1" customHeight="1" spans="1:12">
      <c r="A29" s="292"/>
      <c r="B29" s="335" t="s">
        <v>521</v>
      </c>
      <c r="C29" s="336"/>
      <c r="D29" s="336"/>
      <c r="E29" s="336"/>
      <c r="F29" s="336"/>
      <c r="G29" s="336"/>
      <c r="H29" s="336"/>
      <c r="I29" s="336"/>
      <c r="J29" s="337"/>
      <c r="K29" s="479"/>
      <c r="L29" s="302"/>
    </row>
    <row r="30" s="195" customFormat="1" ht="14.1" customHeight="1" spans="1:12">
      <c r="A30" s="292"/>
      <c r="B30" s="281" t="s">
        <v>458</v>
      </c>
      <c r="C30" s="312" t="s">
        <v>459</v>
      </c>
      <c r="D30" s="282" t="s">
        <v>27</v>
      </c>
      <c r="E30" s="282" t="s">
        <v>28</v>
      </c>
      <c r="F30" s="313" t="s">
        <v>6</v>
      </c>
      <c r="G30" s="313" t="s">
        <v>7</v>
      </c>
      <c r="H30" s="313" t="s">
        <v>522</v>
      </c>
      <c r="I30" s="313" t="s">
        <v>523</v>
      </c>
      <c r="J30" s="313" t="s">
        <v>524</v>
      </c>
      <c r="K30" s="331"/>
      <c r="L30" s="331"/>
    </row>
    <row r="31" s="195" customFormat="1" ht="14.1" customHeight="1" spans="1:12">
      <c r="A31" s="292"/>
      <c r="B31" s="281" t="s">
        <v>9</v>
      </c>
      <c r="C31" s="314"/>
      <c r="D31" s="282" t="s">
        <v>11</v>
      </c>
      <c r="E31" s="282" t="s">
        <v>12</v>
      </c>
      <c r="F31" s="313" t="s">
        <v>13</v>
      </c>
      <c r="G31" s="313" t="s">
        <v>14</v>
      </c>
      <c r="H31" s="313" t="s">
        <v>525</v>
      </c>
      <c r="I31" s="313" t="s">
        <v>526</v>
      </c>
      <c r="J31" s="313" t="s">
        <v>527</v>
      </c>
      <c r="K31" s="331"/>
      <c r="L31" s="331"/>
    </row>
    <row r="32" s="195" customFormat="1" ht="14.1" customHeight="1" spans="1:12">
      <c r="A32" s="292"/>
      <c r="B32" s="285" t="s">
        <v>528</v>
      </c>
      <c r="C32" s="242"/>
      <c r="D32" s="242"/>
      <c r="E32" s="242"/>
      <c r="F32" s="287">
        <v>45997</v>
      </c>
      <c r="G32" s="265">
        <f>F32+1</f>
        <v>45998</v>
      </c>
      <c r="H32" s="265">
        <f>G32+11</f>
        <v>46009</v>
      </c>
      <c r="I32" s="265">
        <f>H32+4</f>
        <v>46013</v>
      </c>
      <c r="J32" s="265">
        <f>I32+6</f>
        <v>46019</v>
      </c>
      <c r="K32" s="331"/>
      <c r="L32" s="331"/>
    </row>
    <row r="33" s="195" customFormat="1" ht="14.1" customHeight="1" spans="1:12">
      <c r="A33" s="292" t="s">
        <v>529</v>
      </c>
      <c r="B33" s="242" t="s">
        <v>530</v>
      </c>
      <c r="C33" s="242"/>
      <c r="D33" s="242" t="s">
        <v>531</v>
      </c>
      <c r="E33" s="242" t="s">
        <v>18</v>
      </c>
      <c r="F33" s="287">
        <f>F32+7</f>
        <v>46004</v>
      </c>
      <c r="G33" s="265">
        <f>F33+1</f>
        <v>46005</v>
      </c>
      <c r="H33" s="265">
        <f>G33+11</f>
        <v>46016</v>
      </c>
      <c r="I33" s="265">
        <f>H33+4</f>
        <v>46020</v>
      </c>
      <c r="J33" s="265">
        <f>I33+6</f>
        <v>46026</v>
      </c>
      <c r="K33" s="331"/>
      <c r="L33" s="331"/>
    </row>
    <row r="34" s="195" customFormat="1" ht="14.1" customHeight="1" spans="1:12">
      <c r="A34" s="292" t="s">
        <v>532</v>
      </c>
      <c r="B34" s="242" t="s">
        <v>533</v>
      </c>
      <c r="C34" s="242"/>
      <c r="D34" s="242" t="s">
        <v>534</v>
      </c>
      <c r="E34" s="242" t="s">
        <v>18</v>
      </c>
      <c r="F34" s="287">
        <f>F33+7</f>
        <v>46011</v>
      </c>
      <c r="G34" s="265">
        <f>F34+1</f>
        <v>46012</v>
      </c>
      <c r="H34" s="265">
        <f>G34+11</f>
        <v>46023</v>
      </c>
      <c r="I34" s="265">
        <f>H34+4</f>
        <v>46027</v>
      </c>
      <c r="J34" s="265">
        <f>I34+6</f>
        <v>46033</v>
      </c>
      <c r="K34" s="331"/>
      <c r="L34" s="331"/>
    </row>
    <row r="35" s="195" customFormat="1" ht="14.1" customHeight="1" spans="1:12">
      <c r="A35" s="292" t="s">
        <v>535</v>
      </c>
      <c r="B35" s="242" t="s">
        <v>536</v>
      </c>
      <c r="C35" s="480"/>
      <c r="D35" s="401" t="s">
        <v>537</v>
      </c>
      <c r="E35" s="480" t="s">
        <v>57</v>
      </c>
      <c r="F35" s="287">
        <f>F34+7</f>
        <v>46018</v>
      </c>
      <c r="G35" s="265">
        <f>F35+1</f>
        <v>46019</v>
      </c>
      <c r="H35" s="265">
        <f>G35+11</f>
        <v>46030</v>
      </c>
      <c r="I35" s="265">
        <f>H35+4</f>
        <v>46034</v>
      </c>
      <c r="J35" s="265">
        <f>I35+6</f>
        <v>46040</v>
      </c>
      <c r="K35" s="302"/>
      <c r="L35" s="481"/>
    </row>
    <row r="36" s="195" customFormat="1" ht="14.1" customHeight="1" spans="1:12">
      <c r="A36" s="292" t="s">
        <v>538</v>
      </c>
      <c r="B36" s="242" t="s">
        <v>539</v>
      </c>
      <c r="C36" s="480"/>
      <c r="D36" s="480" t="s">
        <v>540</v>
      </c>
      <c r="E36" s="480" t="s">
        <v>18</v>
      </c>
      <c r="F36" s="287">
        <f>F35+7</f>
        <v>46025</v>
      </c>
      <c r="G36" s="265">
        <f>F36+1</f>
        <v>46026</v>
      </c>
      <c r="H36" s="265">
        <f>G36+11</f>
        <v>46037</v>
      </c>
      <c r="I36" s="265">
        <f>H36+4</f>
        <v>46041</v>
      </c>
      <c r="J36" s="265">
        <f>I36+6</f>
        <v>46047</v>
      </c>
      <c r="K36" s="302"/>
      <c r="L36" s="302"/>
    </row>
    <row r="37" s="195" customFormat="1" ht="14.1" customHeight="1" spans="1:12">
      <c r="A37" s="292"/>
      <c r="B37" s="482"/>
      <c r="C37" s="483"/>
      <c r="D37" s="482"/>
      <c r="E37" s="482"/>
      <c r="F37" s="484"/>
      <c r="G37" s="484"/>
      <c r="H37" s="484"/>
      <c r="I37" s="484"/>
      <c r="J37" s="484"/>
      <c r="K37" s="331"/>
    </row>
    <row r="38" s="195" customFormat="1" ht="14.1" customHeight="1" spans="1:12">
      <c r="A38" s="292"/>
      <c r="B38" s="485" t="s">
        <v>541</v>
      </c>
      <c r="C38" s="486"/>
      <c r="D38" s="486"/>
      <c r="E38" s="486"/>
      <c r="F38" s="486"/>
      <c r="G38" s="486"/>
      <c r="H38" s="486"/>
      <c r="I38" s="486"/>
      <c r="J38" s="486"/>
      <c r="K38" s="487"/>
    </row>
    <row r="39" s="195" customFormat="1" ht="14.1" customHeight="1" spans="1:12">
      <c r="A39" s="292"/>
      <c r="B39" s="283" t="s">
        <v>458</v>
      </c>
      <c r="C39" s="284" t="s">
        <v>459</v>
      </c>
      <c r="D39" s="356" t="s">
        <v>27</v>
      </c>
      <c r="E39" s="356" t="s">
        <v>28</v>
      </c>
      <c r="F39" s="488" t="s">
        <v>542</v>
      </c>
      <c r="G39" s="313" t="s">
        <v>543</v>
      </c>
      <c r="H39" s="489" t="s">
        <v>544</v>
      </c>
      <c r="I39" s="489" t="s">
        <v>545</v>
      </c>
      <c r="J39" s="313" t="s">
        <v>546</v>
      </c>
      <c r="K39" s="313" t="s">
        <v>547</v>
      </c>
    </row>
    <row r="40" s="195" customFormat="1" ht="14.1" customHeight="1" spans="1:12">
      <c r="A40" s="292"/>
      <c r="B40" s="358" t="s">
        <v>9</v>
      </c>
      <c r="C40" s="358"/>
      <c r="D40" s="360" t="s">
        <v>11</v>
      </c>
      <c r="E40" s="360" t="s">
        <v>12</v>
      </c>
      <c r="F40" s="490" t="s">
        <v>548</v>
      </c>
      <c r="G40" s="491" t="s">
        <v>549</v>
      </c>
      <c r="H40" s="492" t="s">
        <v>550</v>
      </c>
      <c r="I40" s="492" t="s">
        <v>551</v>
      </c>
      <c r="J40" s="491" t="s">
        <v>552</v>
      </c>
      <c r="K40" s="491" t="s">
        <v>553</v>
      </c>
    </row>
    <row r="41" s="195" customFormat="1" ht="14.1" customHeight="1" spans="1:12">
      <c r="A41" s="292" t="s">
        <v>554</v>
      </c>
      <c r="B41" s="493" t="s">
        <v>555</v>
      </c>
      <c r="C41" s="494"/>
      <c r="D41" s="493" t="s">
        <v>556</v>
      </c>
      <c r="E41" s="494" t="s">
        <v>18</v>
      </c>
      <c r="F41" s="223">
        <v>45990</v>
      </c>
      <c r="G41" s="223">
        <f>F41+20</f>
        <v>46010</v>
      </c>
      <c r="H41" s="223">
        <f>G41+5</f>
        <v>46015</v>
      </c>
      <c r="I41" s="223">
        <f>H41+1</f>
        <v>46016</v>
      </c>
      <c r="J41" s="223">
        <f>I41+2</f>
        <v>46018</v>
      </c>
      <c r="K41" s="223">
        <f>J41+1</f>
        <v>46019</v>
      </c>
      <c r="L41" s="484"/>
    </row>
    <row r="42" s="195" customFormat="1" ht="14.1" customHeight="1" spans="1:12">
      <c r="A42" s="292" t="s">
        <v>557</v>
      </c>
      <c r="B42" s="493" t="s">
        <v>558</v>
      </c>
      <c r="C42" s="221"/>
      <c r="D42" s="493" t="s">
        <v>559</v>
      </c>
      <c r="E42" s="221" t="s">
        <v>128</v>
      </c>
      <c r="F42" s="223">
        <f>F41+7</f>
        <v>45997</v>
      </c>
      <c r="G42" s="223">
        <f>F42+20</f>
        <v>46017</v>
      </c>
      <c r="H42" s="223">
        <f>G42+5</f>
        <v>46022</v>
      </c>
      <c r="I42" s="223">
        <f>H42+1</f>
        <v>46023</v>
      </c>
      <c r="J42" s="223">
        <f>I42+2</f>
        <v>46025</v>
      </c>
      <c r="K42" s="223">
        <f>J42+1</f>
        <v>46026</v>
      </c>
    </row>
    <row r="43" s="194" customFormat="1" ht="14.1" customHeight="1" spans="1:12">
      <c r="A43" s="292" t="s">
        <v>560</v>
      </c>
      <c r="B43" s="493" t="s">
        <v>561</v>
      </c>
      <c r="C43" s="221"/>
      <c r="D43" s="493" t="s">
        <v>562</v>
      </c>
      <c r="E43" s="221" t="s">
        <v>128</v>
      </c>
      <c r="F43" s="223">
        <f>F42+7</f>
        <v>46004</v>
      </c>
      <c r="G43" s="223">
        <f>F43+20</f>
        <v>46024</v>
      </c>
      <c r="H43" s="223">
        <f>G43+5</f>
        <v>46029</v>
      </c>
      <c r="I43" s="223">
        <f>H43+1</f>
        <v>46030</v>
      </c>
      <c r="J43" s="223">
        <f>I43+2</f>
        <v>46032</v>
      </c>
      <c r="K43" s="223">
        <f>J43+1</f>
        <v>46033</v>
      </c>
    </row>
    <row r="44" s="191" customFormat="1" ht="14.1" customHeight="1" spans="1:12">
      <c r="A44" s="292" t="s">
        <v>563</v>
      </c>
      <c r="B44" s="493" t="s">
        <v>564</v>
      </c>
      <c r="C44" s="494"/>
      <c r="D44" s="493" t="s">
        <v>565</v>
      </c>
      <c r="E44" s="221" t="s">
        <v>128</v>
      </c>
      <c r="F44" s="223">
        <f>F43+7</f>
        <v>46011</v>
      </c>
      <c r="G44" s="223">
        <f>F44+20</f>
        <v>46031</v>
      </c>
      <c r="H44" s="223">
        <f>G44+5</f>
        <v>46036</v>
      </c>
      <c r="I44" s="223">
        <f>H44+1</f>
        <v>46037</v>
      </c>
      <c r="J44" s="223">
        <f>I44+2</f>
        <v>46039</v>
      </c>
      <c r="K44" s="223">
        <f>J44+1</f>
        <v>46040</v>
      </c>
    </row>
    <row r="45" s="191" customFormat="1" ht="14.1" customHeight="1" spans="1:12">
      <c r="A45" s="292" t="s">
        <v>566</v>
      </c>
      <c r="B45" s="493" t="s">
        <v>567</v>
      </c>
      <c r="C45" s="494"/>
      <c r="D45" s="493" t="s">
        <v>568</v>
      </c>
      <c r="E45" s="494" t="s">
        <v>57</v>
      </c>
      <c r="F45" s="223">
        <f>F44+7</f>
        <v>46018</v>
      </c>
      <c r="G45" s="223">
        <f>F45+20</f>
        <v>46038</v>
      </c>
      <c r="H45" s="223">
        <f>G45+5</f>
        <v>46043</v>
      </c>
      <c r="I45" s="223">
        <f>H45+1</f>
        <v>46044</v>
      </c>
      <c r="J45" s="223">
        <f>I45+2</f>
        <v>46046</v>
      </c>
      <c r="K45" s="223">
        <f>J45+1</f>
        <v>46047</v>
      </c>
    </row>
    <row r="46" s="191" customFormat="1" ht="14.1" customHeight="1" spans="1:12">
      <c r="A46" s="292"/>
      <c r="B46" s="495" t="s">
        <v>569</v>
      </c>
      <c r="C46" s="495"/>
      <c r="D46" s="495"/>
      <c r="E46" s="495"/>
      <c r="F46" s="495"/>
      <c r="G46" s="495"/>
      <c r="H46" s="495"/>
      <c r="I46" s="495"/>
      <c r="J46" s="495"/>
      <c r="K46" s="495"/>
    </row>
    <row r="47" s="191" customFormat="1" ht="14.1" customHeight="1" spans="1:12">
      <c r="A47" s="292"/>
      <c r="B47" s="495" t="s">
        <v>570</v>
      </c>
      <c r="C47" s="496"/>
      <c r="D47" s="496"/>
      <c r="E47" s="496"/>
      <c r="F47" s="496"/>
      <c r="G47" s="496"/>
      <c r="H47" s="496"/>
      <c r="I47" s="496"/>
      <c r="J47" s="496"/>
      <c r="K47" s="496"/>
    </row>
    <row r="48" s="191" customFormat="1" ht="14.1" customHeight="1" spans="1:12">
      <c r="A48" s="292"/>
      <c r="B48" s="497"/>
      <c r="C48" s="497"/>
      <c r="D48" s="497"/>
      <c r="E48" s="497"/>
      <c r="F48" s="497"/>
      <c r="G48" s="497"/>
      <c r="H48" s="497"/>
      <c r="I48" s="497"/>
      <c r="J48" s="497"/>
      <c r="K48" s="497"/>
      <c r="L48" s="498"/>
    </row>
    <row r="49" ht="14.1" customHeight="1" spans="1:13">
      <c r="A49" s="292"/>
      <c r="B49" s="351" t="s">
        <v>571</v>
      </c>
      <c r="C49" s="352"/>
      <c r="D49" s="352"/>
      <c r="E49" s="352"/>
      <c r="F49" s="352"/>
      <c r="G49" s="352"/>
      <c r="H49" s="352"/>
      <c r="I49" s="352"/>
      <c r="J49" s="352"/>
      <c r="K49" s="352"/>
      <c r="L49" s="353"/>
      <c r="M49" s="194"/>
    </row>
    <row r="50" ht="14.1" customHeight="1" spans="1:13">
      <c r="A50" s="292"/>
      <c r="B50" s="283" t="s">
        <v>26</v>
      </c>
      <c r="C50" s="283" t="s">
        <v>459</v>
      </c>
      <c r="D50" s="356" t="s">
        <v>27</v>
      </c>
      <c r="E50" s="356" t="s">
        <v>28</v>
      </c>
      <c r="F50" s="283" t="s">
        <v>7</v>
      </c>
      <c r="G50" s="283" t="s">
        <v>572</v>
      </c>
      <c r="H50" s="283" t="s">
        <v>573</v>
      </c>
      <c r="I50" s="283" t="s">
        <v>574</v>
      </c>
      <c r="J50" s="283" t="s">
        <v>575</v>
      </c>
      <c r="K50" s="283" t="s">
        <v>576</v>
      </c>
      <c r="L50" s="283" t="s">
        <v>577</v>
      </c>
      <c r="M50" s="194"/>
    </row>
    <row r="51" ht="14.1" customHeight="1" spans="1:13">
      <c r="A51" s="292"/>
      <c r="B51" s="358" t="s">
        <v>9</v>
      </c>
      <c r="C51" s="358"/>
      <c r="D51" s="356" t="s">
        <v>11</v>
      </c>
      <c r="E51" s="356" t="s">
        <v>12</v>
      </c>
      <c r="F51" s="283" t="s">
        <v>14</v>
      </c>
      <c r="G51" s="283" t="s">
        <v>578</v>
      </c>
      <c r="H51" s="283" t="s">
        <v>527</v>
      </c>
      <c r="I51" s="283" t="s">
        <v>579</v>
      </c>
      <c r="J51" s="283" t="s">
        <v>580</v>
      </c>
      <c r="K51" s="283" t="s">
        <v>581</v>
      </c>
      <c r="L51" s="283" t="s">
        <v>582</v>
      </c>
      <c r="M51" s="194"/>
    </row>
    <row r="52" ht="14.1" customHeight="1" spans="1:13">
      <c r="A52" s="292" t="s">
        <v>583</v>
      </c>
      <c r="B52" s="499" t="s">
        <v>584</v>
      </c>
      <c r="C52" s="252"/>
      <c r="D52" s="220" t="s">
        <v>585</v>
      </c>
      <c r="E52" s="221" t="s">
        <v>18</v>
      </c>
      <c r="F52" s="223">
        <v>46004</v>
      </c>
      <c r="G52" s="374">
        <f>F52+4</f>
        <v>46008</v>
      </c>
      <c r="H52" s="374">
        <f>F52+15</f>
        <v>46019</v>
      </c>
      <c r="I52" s="265">
        <f>H52+3</f>
        <v>46022</v>
      </c>
      <c r="J52" s="223">
        <f>I52+5</f>
        <v>46027</v>
      </c>
      <c r="K52" s="223">
        <f>J52+3</f>
        <v>46030</v>
      </c>
      <c r="L52" s="288">
        <f>K52+4</f>
        <v>46034</v>
      </c>
      <c r="M52" s="194"/>
    </row>
    <row r="53" ht="14.1" customHeight="1" spans="1:13">
      <c r="A53" s="292"/>
    </row>
    <row r="54" ht="14.1" customHeight="1" spans="1:13">
      <c r="A54" s="292"/>
      <c r="B54" s="335" t="s">
        <v>586</v>
      </c>
      <c r="C54" s="336"/>
      <c r="D54" s="336"/>
      <c r="E54" s="336"/>
      <c r="F54" s="336"/>
      <c r="G54" s="336"/>
      <c r="H54" s="336"/>
      <c r="I54" s="336"/>
      <c r="J54" s="337"/>
    </row>
    <row r="55" ht="14.1" customHeight="1" spans="1:13">
      <c r="A55" s="292"/>
      <c r="B55" s="281" t="s">
        <v>458</v>
      </c>
      <c r="C55" s="312" t="s">
        <v>459</v>
      </c>
      <c r="D55" s="282" t="s">
        <v>27</v>
      </c>
      <c r="E55" s="282" t="s">
        <v>28</v>
      </c>
      <c r="F55" s="313" t="s">
        <v>6</v>
      </c>
      <c r="G55" s="313" t="s">
        <v>7</v>
      </c>
      <c r="H55" s="313" t="s">
        <v>523</v>
      </c>
      <c r="I55" s="313" t="s">
        <v>522</v>
      </c>
      <c r="J55" s="313" t="s">
        <v>524</v>
      </c>
    </row>
    <row r="56" ht="14.1" customHeight="1" spans="1:13">
      <c r="A56" s="292"/>
      <c r="B56" s="281" t="s">
        <v>9</v>
      </c>
      <c r="C56" s="314"/>
      <c r="D56" s="282" t="s">
        <v>11</v>
      </c>
      <c r="E56" s="282" t="s">
        <v>12</v>
      </c>
      <c r="F56" s="313" t="s">
        <v>13</v>
      </c>
      <c r="G56" s="313" t="s">
        <v>14</v>
      </c>
      <c r="H56" s="313" t="s">
        <v>526</v>
      </c>
      <c r="I56" s="313" t="s">
        <v>525</v>
      </c>
      <c r="J56" s="313" t="s">
        <v>527</v>
      </c>
    </row>
    <row r="57" ht="14.1" customHeight="1" spans="1:13">
      <c r="A57" s="292" t="s">
        <v>587</v>
      </c>
      <c r="B57" s="399" t="s">
        <v>588</v>
      </c>
      <c r="C57" s="399"/>
      <c r="D57" s="399" t="s">
        <v>589</v>
      </c>
      <c r="E57" s="399" t="s">
        <v>590</v>
      </c>
      <c r="F57" s="265">
        <v>45993</v>
      </c>
      <c r="G57" s="265">
        <f>F57+1</f>
        <v>45994</v>
      </c>
      <c r="H57" s="265">
        <f>G57+14</f>
        <v>46008</v>
      </c>
      <c r="I57" s="265">
        <f>H57+4</f>
        <v>46012</v>
      </c>
      <c r="J57" s="265">
        <f>I57+3</f>
        <v>46015</v>
      </c>
    </row>
    <row r="58" ht="14.1" customHeight="1" spans="1:13">
      <c r="A58" s="292" t="s">
        <v>591</v>
      </c>
      <c r="B58" s="399" t="s">
        <v>592</v>
      </c>
      <c r="C58" s="399"/>
      <c r="D58" s="399" t="s">
        <v>589</v>
      </c>
      <c r="E58" s="399" t="s">
        <v>590</v>
      </c>
      <c r="F58" s="265">
        <f>F57+7</f>
        <v>46000</v>
      </c>
      <c r="G58" s="265">
        <f>F58+1</f>
        <v>46001</v>
      </c>
      <c r="H58" s="265">
        <f>G58+14</f>
        <v>46015</v>
      </c>
      <c r="I58" s="265">
        <f>H58+4</f>
        <v>46019</v>
      </c>
      <c r="J58" s="265">
        <f>I58+3</f>
        <v>46022</v>
      </c>
    </row>
    <row r="59" ht="14.1" customHeight="1" spans="1:13">
      <c r="A59" s="292"/>
      <c r="B59" s="500" t="s">
        <v>593</v>
      </c>
      <c r="C59" s="399"/>
      <c r="D59" s="399"/>
      <c r="E59" s="399"/>
      <c r="F59" s="265">
        <f>F58+7</f>
        <v>46007</v>
      </c>
      <c r="G59" s="265">
        <f>F59+1</f>
        <v>46008</v>
      </c>
      <c r="H59" s="265">
        <f>G59+14</f>
        <v>46022</v>
      </c>
      <c r="I59" s="265">
        <f>I58+7</f>
        <v>46026</v>
      </c>
      <c r="J59" s="265">
        <f>I59+3</f>
        <v>46029</v>
      </c>
    </row>
    <row r="60" ht="14.1" customHeight="1" spans="1:13">
      <c r="A60" s="292" t="s">
        <v>594</v>
      </c>
      <c r="B60" s="399" t="s">
        <v>595</v>
      </c>
      <c r="C60" s="399"/>
      <c r="D60" s="399" t="s">
        <v>589</v>
      </c>
      <c r="E60" s="399" t="s">
        <v>590</v>
      </c>
      <c r="F60" s="265">
        <f>F59+7</f>
        <v>46014</v>
      </c>
      <c r="G60" s="265">
        <f>F60+1</f>
        <v>46015</v>
      </c>
      <c r="H60" s="265">
        <f>G60+14</f>
        <v>46029</v>
      </c>
      <c r="I60" s="265">
        <f>H60+4</f>
        <v>46033</v>
      </c>
      <c r="J60" s="265">
        <f>I60+3</f>
        <v>46036</v>
      </c>
    </row>
    <row r="61" ht="14.1" customHeight="1" spans="1:13">
      <c r="A61" s="292" t="s">
        <v>596</v>
      </c>
      <c r="B61" s="399" t="s">
        <v>597</v>
      </c>
      <c r="C61" s="399"/>
      <c r="D61" s="399" t="s">
        <v>598</v>
      </c>
      <c r="E61" s="399" t="s">
        <v>57</v>
      </c>
      <c r="F61" s="265">
        <f>F60+7</f>
        <v>46021</v>
      </c>
      <c r="G61" s="265">
        <f>F61+1</f>
        <v>46022</v>
      </c>
      <c r="H61" s="265">
        <f>G61+14</f>
        <v>46036</v>
      </c>
      <c r="I61" s="265">
        <f>H61+4</f>
        <v>46040</v>
      </c>
      <c r="J61" s="265">
        <f>I61+3</f>
        <v>46043</v>
      </c>
    </row>
    <row r="62" customHeight="1" spans="1:13">
      <c r="A62" s="191"/>
      <c r="K62" s="450" t="s">
        <v>317</v>
      </c>
    </row>
    <row r="63" customHeight="1" spans="1:13">
      <c r="A63" s="191"/>
    </row>
    <row r="64" customHeight="1" spans="1:13">
      <c r="A64" s="191"/>
    </row>
    <row r="65" customHeight="1" spans="1:2">
      <c r="A65" s="191"/>
    </row>
    <row r="66" customHeight="1" spans="1:2">
      <c r="A66" s="191"/>
    </row>
    <row r="67" customHeight="1" spans="1:2">
      <c r="A67" s="191"/>
    </row>
    <row r="68" customHeight="1" spans="1:2">
      <c r="A68" s="191"/>
      <c r="B68" s="501"/>
    </row>
    <row r="69" customHeight="1" spans="1:2">
      <c r="B69" s="502"/>
    </row>
  </sheetData>
  <mergeCells count="5">
    <mergeCell ref="B1:J1"/>
    <mergeCell ref="B20:I20"/>
    <mergeCell ref="B29:J29"/>
    <mergeCell ref="B46:K46"/>
    <mergeCell ref="B54:J54"/>
  </mergeCells>
  <pageMargins left="0.707638888888889" right="0.707638888888889" top="0.747916666666667" bottom="0.747916666666667" header="0.313888888888889" footer="0.313888888888889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52"/>
  <sheetViews>
    <sheetView workbookViewId="0">
      <selection activeCell="A14" sqref="A14:A18"/>
    </sheetView>
  </sheetViews>
  <sheetFormatPr defaultColWidth="9" defaultRowHeight="12"/>
  <cols>
    <col min="1" max="1" width="15" style="205" customWidth="1"/>
    <col min="2" max="2" width="22.75" style="206" customWidth="1"/>
    <col min="3" max="3" width="14.25" style="206" customWidth="1"/>
    <col min="4" max="4" width="9.5" style="206" customWidth="1"/>
    <col min="5" max="5" width="9.25" style="206" customWidth="1"/>
    <col min="6" max="6" width="16.25" style="206" customWidth="1"/>
    <col min="7" max="7" width="16.125" style="206" customWidth="1"/>
    <col min="8" max="8" width="13.875" style="206" customWidth="1"/>
    <col min="9" max="9" width="16.375" style="206" customWidth="1"/>
    <col min="10" max="10" width="25" style="206" customWidth="1"/>
    <col min="11" max="11" width="29.75" style="206" customWidth="1"/>
    <col min="12" max="12" width="19.125" style="206" customWidth="1"/>
    <col min="13" max="13" width="25" style="207" customWidth="1"/>
    <col min="14" max="54" width="9" style="207"/>
    <col min="55" max="16384" width="9" style="206"/>
  </cols>
  <sheetData>
    <row r="1" s="187" customFormat="1" ht="29.25" customHeight="1" spans="1:54">
      <c r="A1" s="10" t="s">
        <v>599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</row>
    <row r="2" s="188" customFormat="1" ht="14.1" customHeight="1" spans="1:54">
      <c r="A2" s="209"/>
      <c r="B2" s="210" t="s">
        <v>600</v>
      </c>
      <c r="C2" s="211"/>
      <c r="D2" s="211"/>
      <c r="E2" s="211"/>
      <c r="F2" s="211"/>
      <c r="G2" s="211"/>
      <c r="H2" s="211"/>
      <c r="I2" s="211"/>
      <c r="J2" s="211"/>
      <c r="K2" s="211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</row>
    <row r="3" s="188" customFormat="1" ht="14.1" customHeight="1" spans="1:54">
      <c r="A3" s="209"/>
      <c r="B3" s="213" t="s">
        <v>26</v>
      </c>
      <c r="C3" s="213" t="s">
        <v>459</v>
      </c>
      <c r="D3" s="214" t="s">
        <v>27</v>
      </c>
      <c r="E3" s="214" t="s">
        <v>28</v>
      </c>
      <c r="F3" s="213" t="s">
        <v>7</v>
      </c>
      <c r="G3" s="213" t="s">
        <v>163</v>
      </c>
      <c r="H3" s="213" t="s">
        <v>601</v>
      </c>
      <c r="I3" s="213" t="s">
        <v>602</v>
      </c>
      <c r="J3" s="213" t="s">
        <v>603</v>
      </c>
      <c r="K3" s="213" t="s">
        <v>604</v>
      </c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</row>
    <row r="4" s="188" customFormat="1" ht="14.1" customHeight="1" spans="1:54">
      <c r="A4" s="209"/>
      <c r="B4" s="215" t="s">
        <v>9</v>
      </c>
      <c r="C4" s="215"/>
      <c r="D4" s="216" t="s">
        <v>11</v>
      </c>
      <c r="E4" s="217" t="s">
        <v>12</v>
      </c>
      <c r="F4" s="215" t="s">
        <v>13</v>
      </c>
      <c r="G4" s="215" t="s">
        <v>440</v>
      </c>
      <c r="H4" s="215" t="s">
        <v>605</v>
      </c>
      <c r="I4" s="215" t="s">
        <v>606</v>
      </c>
      <c r="J4" s="213" t="s">
        <v>607</v>
      </c>
      <c r="K4" s="213" t="s">
        <v>608</v>
      </c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</row>
    <row r="5" s="189" customFormat="1" ht="14.1" customHeight="1" spans="1:54">
      <c r="A5" s="218" t="s">
        <v>609</v>
      </c>
      <c r="B5" s="219" t="s">
        <v>610</v>
      </c>
      <c r="C5" s="220"/>
      <c r="D5" s="221" t="s">
        <v>611</v>
      </c>
      <c r="E5" s="222" t="s">
        <v>612</v>
      </c>
      <c r="F5" s="223">
        <v>45986</v>
      </c>
      <c r="G5" s="223">
        <f>F5+1</f>
        <v>45987</v>
      </c>
      <c r="H5" s="223">
        <f>F5+5</f>
        <v>45991</v>
      </c>
      <c r="I5" s="223">
        <f>H5+5</f>
        <v>45996</v>
      </c>
      <c r="J5" s="224">
        <f>I5+1</f>
        <v>45997</v>
      </c>
      <c r="K5" s="225">
        <f>J5+2</f>
        <v>45999</v>
      </c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</row>
    <row r="6" s="189" customFormat="1" ht="14.1" customHeight="1" spans="1:54">
      <c r="A6" s="218" t="s">
        <v>613</v>
      </c>
      <c r="B6" s="219" t="s">
        <v>614</v>
      </c>
      <c r="C6" s="220"/>
      <c r="D6" s="221" t="s">
        <v>615</v>
      </c>
      <c r="E6" s="222" t="s">
        <v>616</v>
      </c>
      <c r="F6" s="223">
        <f>F5+7</f>
        <v>45993</v>
      </c>
      <c r="G6" s="223">
        <f>F6+1</f>
        <v>45994</v>
      </c>
      <c r="H6" s="223">
        <f>F6+5</f>
        <v>45998</v>
      </c>
      <c r="I6" s="223">
        <f>H6+5</f>
        <v>46003</v>
      </c>
      <c r="J6" s="224">
        <f>I6+1</f>
        <v>46004</v>
      </c>
      <c r="K6" s="225">
        <f t="shared" ref="K6:K9" si="0">J6+2</f>
        <v>46006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</row>
    <row r="7" s="189" customFormat="1" ht="14.1" customHeight="1" spans="1:54">
      <c r="A7" s="218" t="s">
        <v>617</v>
      </c>
      <c r="B7" s="219" t="s">
        <v>618</v>
      </c>
      <c r="C7" s="220"/>
      <c r="D7" s="221" t="s">
        <v>619</v>
      </c>
      <c r="E7" s="222" t="s">
        <v>612</v>
      </c>
      <c r="F7" s="223">
        <f>F6+7</f>
        <v>46000</v>
      </c>
      <c r="G7" s="223">
        <f>F7+1</f>
        <v>46001</v>
      </c>
      <c r="H7" s="223">
        <f>F7+5</f>
        <v>46005</v>
      </c>
      <c r="I7" s="223">
        <f>H7+5</f>
        <v>46010</v>
      </c>
      <c r="J7" s="223">
        <f>I7+1</f>
        <v>46011</v>
      </c>
      <c r="K7" s="227">
        <f t="shared" si="0"/>
        <v>46013</v>
      </c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</row>
    <row r="8" s="189" customFormat="1" ht="14.1" customHeight="1" spans="1:54">
      <c r="A8" s="218" t="s">
        <v>620</v>
      </c>
      <c r="B8" s="219" t="s">
        <v>610</v>
      </c>
      <c r="C8" s="220"/>
      <c r="D8" s="221" t="s">
        <v>531</v>
      </c>
      <c r="E8" s="228" t="s">
        <v>612</v>
      </c>
      <c r="F8" s="223">
        <f>F7+7</f>
        <v>46007</v>
      </c>
      <c r="G8" s="223">
        <f>F8+1</f>
        <v>46008</v>
      </c>
      <c r="H8" s="223">
        <f>F8+5</f>
        <v>46012</v>
      </c>
      <c r="I8" s="223">
        <f>H8+5</f>
        <v>46017</v>
      </c>
      <c r="J8" s="223">
        <f>I8+1</f>
        <v>46018</v>
      </c>
      <c r="K8" s="227">
        <f t="shared" si="0"/>
        <v>46020</v>
      </c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</row>
    <row r="9" s="189" customFormat="1" ht="14.1" customHeight="1" spans="1:54">
      <c r="A9" s="218" t="s">
        <v>621</v>
      </c>
      <c r="B9" s="219" t="s">
        <v>614</v>
      </c>
      <c r="C9" s="220"/>
      <c r="D9" s="221" t="s">
        <v>622</v>
      </c>
      <c r="E9" s="228" t="s">
        <v>616</v>
      </c>
      <c r="F9" s="223">
        <f>F8+7</f>
        <v>46014</v>
      </c>
      <c r="G9" s="223">
        <f>F9+1</f>
        <v>46015</v>
      </c>
      <c r="H9" s="223">
        <f>F9+5</f>
        <v>46019</v>
      </c>
      <c r="I9" s="223">
        <f>H9+5</f>
        <v>46024</v>
      </c>
      <c r="J9" s="223">
        <f>I9+1</f>
        <v>46025</v>
      </c>
      <c r="K9" s="227">
        <f t="shared" si="0"/>
        <v>46027</v>
      </c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</row>
    <row r="10" s="188" customFormat="1" ht="14.1" customHeight="1" spans="1:54">
      <c r="A10" s="218"/>
      <c r="B10" s="229"/>
      <c r="C10" s="230"/>
      <c r="D10" s="230"/>
      <c r="E10" s="230"/>
      <c r="F10" s="231"/>
      <c r="G10" s="232"/>
      <c r="H10" s="232"/>
      <c r="I10" s="232"/>
      <c r="J10" s="23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</row>
    <row r="11" s="190" customFormat="1" ht="14.1" customHeight="1" spans="1:54">
      <c r="A11" s="233"/>
      <c r="B11" s="234" t="s">
        <v>623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</row>
    <row r="12" s="190" customFormat="1" ht="14.1" customHeight="1" spans="1:54">
      <c r="A12" s="233"/>
      <c r="B12" s="236" t="s">
        <v>458</v>
      </c>
      <c r="C12" s="236" t="s">
        <v>459</v>
      </c>
      <c r="D12" s="237" t="s">
        <v>27</v>
      </c>
      <c r="E12" s="237" t="s">
        <v>28</v>
      </c>
      <c r="F12" s="236" t="s">
        <v>6</v>
      </c>
      <c r="G12" s="236" t="s">
        <v>7</v>
      </c>
      <c r="H12" s="236" t="s">
        <v>624</v>
      </c>
      <c r="I12" s="236" t="s">
        <v>625</v>
      </c>
      <c r="J12" s="236" t="s">
        <v>212</v>
      </c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</row>
    <row r="13" s="190" customFormat="1" ht="14.1" customHeight="1" spans="1:54">
      <c r="A13" s="238"/>
      <c r="B13" s="236" t="s">
        <v>9</v>
      </c>
      <c r="C13" s="236"/>
      <c r="D13" s="237" t="s">
        <v>11</v>
      </c>
      <c r="E13" s="239" t="s">
        <v>12</v>
      </c>
      <c r="F13" s="236" t="s">
        <v>13</v>
      </c>
      <c r="G13" s="236" t="s">
        <v>14</v>
      </c>
      <c r="H13" s="236" t="s">
        <v>626</v>
      </c>
      <c r="I13" s="236" t="s">
        <v>627</v>
      </c>
      <c r="J13" s="236" t="s">
        <v>322</v>
      </c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</row>
    <row r="14" s="191" customFormat="1" ht="14.1" customHeight="1" spans="1:54">
      <c r="A14" s="240"/>
      <c r="B14" s="241" t="s">
        <v>258</v>
      </c>
      <c r="C14" s="242"/>
      <c r="D14" s="243"/>
      <c r="E14" s="244" t="s">
        <v>612</v>
      </c>
      <c r="F14" s="245">
        <v>45992</v>
      </c>
      <c r="G14" s="245">
        <f>F14+1</f>
        <v>45993</v>
      </c>
      <c r="H14" s="246">
        <f>G14+9</f>
        <v>46002</v>
      </c>
      <c r="I14" s="246">
        <f>H14+3</f>
        <v>46005</v>
      </c>
      <c r="J14" s="245">
        <f>G14+13</f>
        <v>46006</v>
      </c>
      <c r="K14" s="199"/>
    </row>
    <row r="15" s="191" customFormat="1" ht="14.1" customHeight="1" spans="1:54">
      <c r="A15" s="247" t="s">
        <v>628</v>
      </c>
      <c r="B15" s="248" t="s">
        <v>629</v>
      </c>
      <c r="C15" s="249"/>
      <c r="D15" s="243" t="s">
        <v>630</v>
      </c>
      <c r="E15" s="244" t="s">
        <v>612</v>
      </c>
      <c r="F15" s="250">
        <f>F14+7</f>
        <v>45999</v>
      </c>
      <c r="G15" s="250">
        <f>G14+7</f>
        <v>46000</v>
      </c>
      <c r="H15" s="250">
        <f>G15+9</f>
        <v>46009</v>
      </c>
      <c r="I15" s="250" t="s">
        <v>129</v>
      </c>
      <c r="J15" s="250" t="s">
        <v>129</v>
      </c>
      <c r="K15" s="251"/>
    </row>
    <row r="16" s="191" customFormat="1" ht="14.1" customHeight="1" spans="1:54">
      <c r="A16" s="247" t="s">
        <v>631</v>
      </c>
      <c r="B16" s="241" t="s">
        <v>632</v>
      </c>
      <c r="C16" s="249"/>
      <c r="D16" s="243" t="s">
        <v>633</v>
      </c>
      <c r="E16" s="244" t="s">
        <v>612</v>
      </c>
      <c r="F16" s="245">
        <f t="shared" ref="F16:G18" si="1">F15+7</f>
        <v>46006</v>
      </c>
      <c r="G16" s="245">
        <f t="shared" si="1"/>
        <v>46007</v>
      </c>
      <c r="H16" s="246">
        <f>G16+9</f>
        <v>46016</v>
      </c>
      <c r="I16" s="246">
        <f>H16+3</f>
        <v>46019</v>
      </c>
      <c r="J16" s="245">
        <f>G16+13</f>
        <v>46020</v>
      </c>
      <c r="K16" s="251"/>
    </row>
    <row r="17" s="191" customFormat="1" ht="14.1" customHeight="1" spans="1:54">
      <c r="A17" s="247" t="s">
        <v>634</v>
      </c>
      <c r="B17" s="241" t="s">
        <v>635</v>
      </c>
      <c r="C17" s="252"/>
      <c r="D17" s="243" t="s">
        <v>636</v>
      </c>
      <c r="E17" s="244" t="s">
        <v>612</v>
      </c>
      <c r="F17" s="246">
        <f t="shared" si="1"/>
        <v>46013</v>
      </c>
      <c r="G17" s="246">
        <f t="shared" si="1"/>
        <v>46014</v>
      </c>
      <c r="H17" s="246">
        <f>G17+9</f>
        <v>46023</v>
      </c>
      <c r="I17" s="246">
        <f>H17+3</f>
        <v>46026</v>
      </c>
      <c r="J17" s="246">
        <f>G17+13</f>
        <v>46027</v>
      </c>
      <c r="K17" s="253"/>
    </row>
    <row r="18" s="191" customFormat="1" ht="14.1" customHeight="1" spans="1:54">
      <c r="A18" s="247" t="s">
        <v>637</v>
      </c>
      <c r="B18" s="241" t="s">
        <v>638</v>
      </c>
      <c r="C18" s="252"/>
      <c r="D18" s="243" t="s">
        <v>639</v>
      </c>
      <c r="E18" s="244" t="s">
        <v>612</v>
      </c>
      <c r="F18" s="245">
        <f t="shared" si="1"/>
        <v>46020</v>
      </c>
      <c r="G18" s="245">
        <f t="shared" si="1"/>
        <v>46021</v>
      </c>
      <c r="H18" s="246">
        <f>G18+9</f>
        <v>46030</v>
      </c>
      <c r="I18" s="246">
        <f>H18+3</f>
        <v>46033</v>
      </c>
      <c r="J18" s="245">
        <f>G18+13</f>
        <v>46034</v>
      </c>
      <c r="K18" s="251"/>
    </row>
    <row r="19" s="192" customFormat="1" ht="14.1" customHeight="1" spans="1:54">
      <c r="A19" s="218"/>
      <c r="B19" s="254"/>
      <c r="C19" s="255"/>
      <c r="D19" s="256"/>
      <c r="E19" s="257"/>
      <c r="F19" s="258"/>
      <c r="G19" s="258"/>
      <c r="H19" s="258"/>
      <c r="I19" s="258"/>
      <c r="J19" s="258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</row>
    <row r="20" s="188" customFormat="1" ht="14.1" customHeight="1" spans="1:54">
      <c r="A20" s="218"/>
      <c r="B20" s="260" t="s">
        <v>640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</row>
    <row r="21" s="188" customFormat="1" ht="14.1" customHeight="1" spans="1:54">
      <c r="A21" s="218"/>
      <c r="B21" s="261" t="s">
        <v>26</v>
      </c>
      <c r="C21" s="262" t="s">
        <v>459</v>
      </c>
      <c r="D21" s="263" t="s">
        <v>27</v>
      </c>
      <c r="E21" s="263" t="s">
        <v>28</v>
      </c>
      <c r="F21" s="261" t="s">
        <v>7</v>
      </c>
      <c r="G21" s="261" t="s">
        <v>212</v>
      </c>
      <c r="H21" s="261" t="s">
        <v>641</v>
      </c>
      <c r="I21" s="261" t="s">
        <v>642</v>
      </c>
      <c r="J21" s="261" t="s">
        <v>643</v>
      </c>
      <c r="K21" s="261" t="s">
        <v>644</v>
      </c>
      <c r="L21" s="264" t="s">
        <v>645</v>
      </c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</row>
    <row r="22" s="188" customFormat="1" ht="14.1" customHeight="1" spans="1:54">
      <c r="A22" s="218"/>
      <c r="B22" s="261" t="s">
        <v>9</v>
      </c>
      <c r="C22" s="262" t="s">
        <v>11</v>
      </c>
      <c r="D22" s="263" t="s">
        <v>11</v>
      </c>
      <c r="E22" s="263" t="s">
        <v>12</v>
      </c>
      <c r="F22" s="261" t="s">
        <v>14</v>
      </c>
      <c r="G22" s="261" t="s">
        <v>225</v>
      </c>
      <c r="H22" s="261" t="s">
        <v>504</v>
      </c>
      <c r="I22" s="261" t="s">
        <v>646</v>
      </c>
      <c r="J22" s="261" t="s">
        <v>647</v>
      </c>
      <c r="K22" s="261" t="s">
        <v>648</v>
      </c>
      <c r="L22" s="264" t="s">
        <v>649</v>
      </c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</row>
    <row r="23" s="188" customFormat="1" ht="14.1" customHeight="1" spans="1:54">
      <c r="A23" s="218" t="s">
        <v>650</v>
      </c>
      <c r="B23" s="265" t="s">
        <v>651</v>
      </c>
      <c r="C23" s="266"/>
      <c r="D23" s="265" t="s">
        <v>652</v>
      </c>
      <c r="E23" s="265" t="s">
        <v>653</v>
      </c>
      <c r="F23" s="265">
        <v>45995</v>
      </c>
      <c r="G23" s="265">
        <v>46004</v>
      </c>
      <c r="H23" s="265">
        <v>46005</v>
      </c>
      <c r="I23" s="267" t="s">
        <v>654</v>
      </c>
      <c r="J23" s="265">
        <v>46013</v>
      </c>
      <c r="K23" s="265">
        <v>46015</v>
      </c>
      <c r="L23" s="267" t="s">
        <v>655</v>
      </c>
      <c r="M23" s="268" t="s">
        <v>656</v>
      </c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</row>
    <row r="24" s="188" customFormat="1" ht="14.1" customHeight="1" spans="1:54">
      <c r="A24" s="218" t="s">
        <v>657</v>
      </c>
      <c r="B24" s="265" t="s">
        <v>658</v>
      </c>
      <c r="C24" s="266"/>
      <c r="D24" s="265" t="s">
        <v>659</v>
      </c>
      <c r="E24" s="265" t="s">
        <v>612</v>
      </c>
      <c r="F24" s="265">
        <v>46002</v>
      </c>
      <c r="G24" s="265">
        <v>46011</v>
      </c>
      <c r="H24" s="265">
        <v>46012</v>
      </c>
      <c r="I24" s="265">
        <v>46016</v>
      </c>
      <c r="J24" s="267" t="s">
        <v>660</v>
      </c>
      <c r="K24" s="267" t="s">
        <v>661</v>
      </c>
      <c r="L24" s="267" t="s">
        <v>662</v>
      </c>
      <c r="M24" s="194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</row>
    <row r="25" s="193" customFormat="1" ht="14.1" customHeight="1" spans="1:54">
      <c r="A25" s="218" t="s">
        <v>663</v>
      </c>
      <c r="B25" s="265" t="s">
        <v>664</v>
      </c>
      <c r="C25" s="269"/>
      <c r="D25" s="265" t="s">
        <v>665</v>
      </c>
      <c r="E25" s="265" t="s">
        <v>666</v>
      </c>
      <c r="F25" s="265">
        <v>46009</v>
      </c>
      <c r="G25" s="265">
        <v>46018</v>
      </c>
      <c r="H25" s="265">
        <v>46019</v>
      </c>
      <c r="I25" s="267" t="s">
        <v>667</v>
      </c>
      <c r="J25" s="265">
        <v>46027</v>
      </c>
      <c r="K25" s="265">
        <v>46029</v>
      </c>
      <c r="L25" s="267" t="s">
        <v>668</v>
      </c>
      <c r="M25" s="194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</row>
    <row r="26" s="188" customFormat="1" ht="14.1" customHeight="1" spans="1:54">
      <c r="A26" s="218" t="s">
        <v>669</v>
      </c>
      <c r="B26" s="265" t="s">
        <v>670</v>
      </c>
      <c r="C26" s="271"/>
      <c r="D26" s="265" t="s">
        <v>671</v>
      </c>
      <c r="E26" s="265" t="s">
        <v>653</v>
      </c>
      <c r="F26" s="265">
        <v>46016</v>
      </c>
      <c r="G26" s="265">
        <v>46025</v>
      </c>
      <c r="H26" s="265">
        <v>46026</v>
      </c>
      <c r="I26" s="267" t="s">
        <v>672</v>
      </c>
      <c r="J26" s="265">
        <v>46034</v>
      </c>
      <c r="K26" s="265">
        <v>46036</v>
      </c>
      <c r="L26" s="267" t="s">
        <v>673</v>
      </c>
      <c r="M26" s="194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</row>
    <row r="27" s="188" customFormat="1" ht="14.1" customHeight="1" spans="1:54">
      <c r="A27" s="218"/>
      <c r="B27" s="272"/>
      <c r="C27" s="273"/>
      <c r="D27" s="274"/>
      <c r="E27" s="275"/>
      <c r="F27" s="276"/>
      <c r="G27" s="276"/>
      <c r="H27" s="276"/>
      <c r="I27" s="276"/>
      <c r="J27" s="277"/>
      <c r="K27" s="277"/>
      <c r="L27" s="277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</row>
    <row r="28" s="194" customFormat="1" ht="14.1" customHeight="1" spans="1:54">
      <c r="A28" s="218"/>
      <c r="B28" s="278" t="s">
        <v>674</v>
      </c>
      <c r="C28" s="279"/>
      <c r="D28" s="279"/>
      <c r="E28" s="279"/>
      <c r="F28" s="279"/>
      <c r="G28" s="279"/>
      <c r="H28" s="279"/>
      <c r="I28" s="279"/>
      <c r="J28" s="279"/>
      <c r="K28" s="279"/>
      <c r="L28" s="280"/>
    </row>
    <row r="29" s="194" customFormat="1" ht="14.1" customHeight="1" spans="1:54">
      <c r="A29" s="218"/>
      <c r="B29" s="281" t="s">
        <v>26</v>
      </c>
      <c r="C29" s="281" t="s">
        <v>459</v>
      </c>
      <c r="D29" s="282" t="s">
        <v>27</v>
      </c>
      <c r="E29" s="282" t="s">
        <v>28</v>
      </c>
      <c r="F29" s="281" t="s">
        <v>7</v>
      </c>
      <c r="G29" s="283" t="s">
        <v>675</v>
      </c>
      <c r="H29" s="281" t="s">
        <v>212</v>
      </c>
      <c r="I29" s="283" t="s">
        <v>676</v>
      </c>
      <c r="J29" s="283" t="s">
        <v>645</v>
      </c>
      <c r="K29" s="283" t="s">
        <v>677</v>
      </c>
      <c r="L29" s="281" t="s">
        <v>642</v>
      </c>
    </row>
    <row r="30" s="194" customFormat="1" ht="14.1" customHeight="1" spans="1:54">
      <c r="A30" s="218"/>
      <c r="B30" s="281" t="s">
        <v>9</v>
      </c>
      <c r="C30" s="281"/>
      <c r="D30" s="282" t="s">
        <v>11</v>
      </c>
      <c r="E30" s="282" t="s">
        <v>12</v>
      </c>
      <c r="F30" s="281" t="s">
        <v>14</v>
      </c>
      <c r="G30" s="283" t="s">
        <v>678</v>
      </c>
      <c r="H30" s="281" t="s">
        <v>225</v>
      </c>
      <c r="I30" s="283" t="s">
        <v>679</v>
      </c>
      <c r="J30" s="283" t="s">
        <v>649</v>
      </c>
      <c r="K30" s="284" t="s">
        <v>680</v>
      </c>
      <c r="L30" s="281" t="s">
        <v>646</v>
      </c>
    </row>
    <row r="31" s="194" customFormat="1" ht="14.1" customHeight="1" spans="1:54">
      <c r="A31" s="218"/>
      <c r="B31" s="285" t="s">
        <v>528</v>
      </c>
      <c r="C31" s="257"/>
      <c r="D31" s="286"/>
      <c r="E31" s="221"/>
      <c r="F31" s="287">
        <v>45993</v>
      </c>
      <c r="G31" s="223">
        <f>F31+6</f>
        <v>45999</v>
      </c>
      <c r="H31" s="223">
        <f>G31+4</f>
        <v>46003</v>
      </c>
      <c r="I31" s="223">
        <f>H31+9</f>
        <v>46012</v>
      </c>
      <c r="J31" s="223">
        <f>I31+4</f>
        <v>46016</v>
      </c>
      <c r="K31" s="223">
        <f>J31+3</f>
        <v>46019</v>
      </c>
      <c r="L31" s="288">
        <f>K31+5</f>
        <v>46024</v>
      </c>
    </row>
    <row r="32" s="195" customFormat="1" ht="14.1" customHeight="1" spans="1:54">
      <c r="A32" s="218" t="s">
        <v>681</v>
      </c>
      <c r="B32" s="289" t="s">
        <v>682</v>
      </c>
      <c r="C32" s="220"/>
      <c r="D32" s="286" t="s">
        <v>683</v>
      </c>
      <c r="E32" s="221" t="s">
        <v>18</v>
      </c>
      <c r="F32" s="223">
        <f t="shared" ref="F32:L35" si="2">F31+7</f>
        <v>46000</v>
      </c>
      <c r="G32" s="223">
        <f t="shared" si="2"/>
        <v>46006</v>
      </c>
      <c r="H32" s="223">
        <f t="shared" si="2"/>
        <v>46010</v>
      </c>
      <c r="I32" s="223">
        <f t="shared" si="2"/>
        <v>46019</v>
      </c>
      <c r="J32" s="223">
        <f t="shared" si="2"/>
        <v>46023</v>
      </c>
      <c r="K32" s="223">
        <f t="shared" si="2"/>
        <v>46026</v>
      </c>
      <c r="L32" s="223">
        <f t="shared" si="2"/>
        <v>46031</v>
      </c>
    </row>
    <row r="33" s="194" customFormat="1" ht="14.1" customHeight="1" spans="1:12">
      <c r="A33" s="218"/>
      <c r="B33" s="285" t="s">
        <v>528</v>
      </c>
      <c r="C33" s="257"/>
      <c r="D33" s="286"/>
      <c r="E33" s="221"/>
      <c r="F33" s="223">
        <f t="shared" si="2"/>
        <v>46007</v>
      </c>
      <c r="G33" s="223">
        <f t="shared" si="2"/>
        <v>46013</v>
      </c>
      <c r="H33" s="223">
        <f t="shared" si="2"/>
        <v>46017</v>
      </c>
      <c r="I33" s="223">
        <f t="shared" si="2"/>
        <v>46026</v>
      </c>
      <c r="J33" s="223">
        <f>J32+8</f>
        <v>46031</v>
      </c>
      <c r="K33" s="223">
        <f>J33+2</f>
        <v>46033</v>
      </c>
      <c r="L33" s="288">
        <f>K33+5</f>
        <v>46038</v>
      </c>
    </row>
    <row r="34" s="194" customFormat="1" ht="14.1" customHeight="1" spans="1:12">
      <c r="A34" s="218" t="s">
        <v>684</v>
      </c>
      <c r="B34" s="286" t="s">
        <v>685</v>
      </c>
      <c r="C34" s="257"/>
      <c r="D34" s="286" t="s">
        <v>686</v>
      </c>
      <c r="E34" s="221" t="s">
        <v>18</v>
      </c>
      <c r="F34" s="223">
        <f t="shared" si="2"/>
        <v>46014</v>
      </c>
      <c r="G34" s="223">
        <f t="shared" si="2"/>
        <v>46020</v>
      </c>
      <c r="H34" s="223">
        <f t="shared" si="2"/>
        <v>46024</v>
      </c>
      <c r="I34" s="223">
        <f t="shared" si="2"/>
        <v>46033</v>
      </c>
      <c r="J34" s="223">
        <f t="shared" si="2"/>
        <v>46038</v>
      </c>
      <c r="K34" s="223">
        <f t="shared" si="2"/>
        <v>46040</v>
      </c>
      <c r="L34" s="223">
        <f t="shared" si="2"/>
        <v>46045</v>
      </c>
    </row>
    <row r="35" s="194" customFormat="1" ht="14.1" customHeight="1" spans="1:12">
      <c r="A35" s="218" t="s">
        <v>687</v>
      </c>
      <c r="B35" s="290" t="s">
        <v>688</v>
      </c>
      <c r="C35" s="290"/>
      <c r="D35" s="290" t="s">
        <v>689</v>
      </c>
      <c r="E35" s="221" t="s">
        <v>18</v>
      </c>
      <c r="F35" s="223">
        <f>F34+7</f>
        <v>46021</v>
      </c>
      <c r="G35" s="223">
        <f>G34+7</f>
        <v>46027</v>
      </c>
      <c r="H35" s="223">
        <f>H34+7</f>
        <v>46031</v>
      </c>
      <c r="I35" s="223">
        <f>I34+7</f>
        <v>46040</v>
      </c>
      <c r="J35" s="223">
        <f t="shared" si="2"/>
        <v>46045</v>
      </c>
      <c r="K35" s="223">
        <f t="shared" si="2"/>
        <v>46047</v>
      </c>
      <c r="L35" s="223">
        <f t="shared" si="2"/>
        <v>46052</v>
      </c>
    </row>
    <row r="36" s="194" customFormat="1" ht="14.1" customHeight="1" spans="1:12">
      <c r="A36" s="218"/>
      <c r="B36" s="291"/>
      <c r="C36" s="291"/>
      <c r="D36" s="291"/>
      <c r="E36" s="292"/>
      <c r="F36" s="293"/>
      <c r="G36" s="293"/>
      <c r="H36" s="294"/>
      <c r="I36" s="294"/>
      <c r="J36" s="293"/>
      <c r="K36" s="294"/>
      <c r="L36" s="295"/>
    </row>
    <row r="37" s="194" customFormat="1" ht="14.1" customHeight="1" spans="1:12">
      <c r="A37" s="218"/>
      <c r="B37" s="278" t="s">
        <v>690</v>
      </c>
      <c r="C37" s="279"/>
      <c r="D37" s="279"/>
      <c r="E37" s="279"/>
      <c r="F37" s="279"/>
      <c r="G37" s="279"/>
      <c r="H37" s="279"/>
      <c r="I37" s="280"/>
      <c r="J37" s="296"/>
      <c r="K37" s="195"/>
      <c r="L37" s="195"/>
    </row>
    <row r="38" s="194" customFormat="1" ht="14.1" customHeight="1" spans="1:12">
      <c r="A38" s="218"/>
      <c r="B38" s="281" t="s">
        <v>26</v>
      </c>
      <c r="C38" s="281" t="s">
        <v>459</v>
      </c>
      <c r="D38" s="282" t="s">
        <v>27</v>
      </c>
      <c r="E38" s="282" t="s">
        <v>28</v>
      </c>
      <c r="F38" s="281" t="s">
        <v>7</v>
      </c>
      <c r="G38" s="281" t="s">
        <v>502</v>
      </c>
      <c r="H38" s="281" t="s">
        <v>676</v>
      </c>
      <c r="I38" s="281" t="s">
        <v>691</v>
      </c>
      <c r="J38" s="296"/>
      <c r="K38" s="195"/>
      <c r="L38" s="195"/>
    </row>
    <row r="39" s="194" customFormat="1" ht="14.1" customHeight="1" spans="1:12">
      <c r="A39" s="218"/>
      <c r="B39" s="281" t="s">
        <v>9</v>
      </c>
      <c r="C39" s="281"/>
      <c r="D39" s="282" t="s">
        <v>11</v>
      </c>
      <c r="E39" s="282" t="s">
        <v>12</v>
      </c>
      <c r="F39" s="281" t="s">
        <v>14</v>
      </c>
      <c r="G39" s="281" t="s">
        <v>504</v>
      </c>
      <c r="H39" s="281" t="s">
        <v>679</v>
      </c>
      <c r="I39" s="281" t="s">
        <v>692</v>
      </c>
      <c r="J39" s="296"/>
      <c r="K39" s="195"/>
      <c r="L39" s="195"/>
    </row>
    <row r="40" s="194" customFormat="1" ht="14.1" customHeight="1" spans="1:12">
      <c r="A40" s="218" t="s">
        <v>693</v>
      </c>
      <c r="B40" s="289" t="s">
        <v>694</v>
      </c>
      <c r="C40" s="297"/>
      <c r="D40" s="289" t="s">
        <v>695</v>
      </c>
      <c r="E40" s="289" t="s">
        <v>666</v>
      </c>
      <c r="F40" s="287">
        <v>45994</v>
      </c>
      <c r="G40" s="223">
        <f>F40+8</f>
        <v>46002</v>
      </c>
      <c r="H40" s="298">
        <f>F40+16</f>
        <v>46010</v>
      </c>
      <c r="I40" s="298">
        <f>F40+21</f>
        <v>46015</v>
      </c>
      <c r="J40" s="296"/>
    </row>
    <row r="41" s="194" customFormat="1" ht="14.1" customHeight="1" spans="1:12">
      <c r="A41" s="218"/>
      <c r="B41" s="285" t="s">
        <v>528</v>
      </c>
      <c r="C41" s="299"/>
      <c r="D41" s="289"/>
      <c r="E41" s="289"/>
      <c r="F41" s="300">
        <f>F40+7</f>
        <v>46001</v>
      </c>
      <c r="G41" s="223">
        <f>F41+8</f>
        <v>46009</v>
      </c>
      <c r="H41" s="223">
        <f t="shared" ref="H41:I44" si="3">H40+7</f>
        <v>46017</v>
      </c>
      <c r="I41" s="223">
        <f t="shared" si="3"/>
        <v>46022</v>
      </c>
      <c r="J41" s="301"/>
    </row>
    <row r="42" s="194" customFormat="1" ht="14.1" customHeight="1" spans="1:12">
      <c r="A42" s="218" t="s">
        <v>696</v>
      </c>
      <c r="B42" s="289" t="s">
        <v>697</v>
      </c>
      <c r="C42" s="297"/>
      <c r="D42" s="289" t="s">
        <v>698</v>
      </c>
      <c r="E42" s="289" t="s">
        <v>653</v>
      </c>
      <c r="F42" s="300">
        <f>F41+7</f>
        <v>46008</v>
      </c>
      <c r="G42" s="265">
        <f>G41+7</f>
        <v>46016</v>
      </c>
      <c r="H42" s="265">
        <f t="shared" si="3"/>
        <v>46024</v>
      </c>
      <c r="I42" s="265">
        <f t="shared" si="3"/>
        <v>46029</v>
      </c>
      <c r="J42" s="302"/>
    </row>
    <row r="43" s="194" customFormat="1" ht="14.1" customHeight="1" spans="1:12">
      <c r="A43" s="218" t="s">
        <v>699</v>
      </c>
      <c r="B43" s="289" t="s">
        <v>700</v>
      </c>
      <c r="C43" s="299"/>
      <c r="D43" s="289" t="s">
        <v>701</v>
      </c>
      <c r="E43" s="289" t="s">
        <v>653</v>
      </c>
      <c r="F43" s="303">
        <f>F42+7</f>
        <v>46015</v>
      </c>
      <c r="G43" s="298">
        <f>G42+7</f>
        <v>46023</v>
      </c>
      <c r="H43" s="298">
        <f t="shared" si="3"/>
        <v>46031</v>
      </c>
      <c r="I43" s="298">
        <f t="shared" si="3"/>
        <v>46036</v>
      </c>
    </row>
    <row r="44" s="196" customFormat="1" ht="14.1" customHeight="1" spans="1:12">
      <c r="A44" s="218" t="s">
        <v>702</v>
      </c>
      <c r="B44" s="289" t="s">
        <v>703</v>
      </c>
      <c r="C44" s="304"/>
      <c r="D44" s="304" t="s">
        <v>704</v>
      </c>
      <c r="E44" s="289" t="s">
        <v>653</v>
      </c>
      <c r="F44" s="300">
        <f>F43+7</f>
        <v>46022</v>
      </c>
      <c r="G44" s="298">
        <f>G43+7</f>
        <v>46030</v>
      </c>
      <c r="H44" s="298">
        <f t="shared" si="3"/>
        <v>46038</v>
      </c>
      <c r="I44" s="298">
        <f t="shared" si="3"/>
        <v>46043</v>
      </c>
      <c r="J44" s="296"/>
      <c r="K44" s="194"/>
    </row>
    <row r="45" s="194" customFormat="1" ht="14.1" customHeight="1" spans="1:12">
      <c r="A45" s="218"/>
      <c r="B45" s="305" t="s">
        <v>705</v>
      </c>
      <c r="C45" s="305"/>
      <c r="D45" s="306"/>
      <c r="E45" s="306"/>
      <c r="F45" s="306"/>
      <c r="G45" s="306"/>
      <c r="H45" s="307"/>
      <c r="I45" s="196"/>
      <c r="J45" s="196"/>
    </row>
    <row r="46" s="194" customFormat="1" ht="14.1" customHeight="1" spans="1:12">
      <c r="A46" s="218"/>
      <c r="B46" s="305"/>
      <c r="C46" s="305"/>
      <c r="D46" s="308"/>
      <c r="E46" s="309"/>
      <c r="F46" s="309"/>
      <c r="G46" s="309"/>
      <c r="H46" s="309"/>
      <c r="I46" s="296"/>
      <c r="J46" s="296"/>
    </row>
    <row r="47" s="194" customFormat="1" ht="14.1" customHeight="1" spans="1:12">
      <c r="A47" s="218"/>
      <c r="B47" s="310" t="s">
        <v>706</v>
      </c>
      <c r="C47" s="310"/>
      <c r="D47" s="310"/>
      <c r="E47" s="310"/>
      <c r="F47" s="310"/>
      <c r="G47" s="310"/>
      <c r="H47" s="310"/>
      <c r="I47" s="310"/>
      <c r="J47" s="311"/>
    </row>
    <row r="48" s="194" customFormat="1" ht="14.1" customHeight="1" spans="1:12">
      <c r="A48" s="218"/>
      <c r="B48" s="281" t="s">
        <v>458</v>
      </c>
      <c r="C48" s="312" t="s">
        <v>459</v>
      </c>
      <c r="D48" s="282" t="s">
        <v>27</v>
      </c>
      <c r="E48" s="282" t="s">
        <v>28</v>
      </c>
      <c r="F48" s="313" t="s">
        <v>6</v>
      </c>
      <c r="G48" s="313" t="s">
        <v>7</v>
      </c>
      <c r="H48" s="313" t="s">
        <v>164</v>
      </c>
      <c r="I48" s="313" t="s">
        <v>707</v>
      </c>
      <c r="J48" s="311"/>
    </row>
    <row r="49" s="194" customFormat="1" ht="14.1" customHeight="1" spans="1:13">
      <c r="A49" s="218"/>
      <c r="B49" s="281" t="s">
        <v>9</v>
      </c>
      <c r="C49" s="314"/>
      <c r="D49" s="282" t="s">
        <v>708</v>
      </c>
      <c r="E49" s="282" t="s">
        <v>709</v>
      </c>
      <c r="F49" s="313" t="s">
        <v>13</v>
      </c>
      <c r="G49" s="313" t="s">
        <v>14</v>
      </c>
      <c r="H49" s="315" t="s">
        <v>710</v>
      </c>
      <c r="I49" s="315" t="s">
        <v>711</v>
      </c>
      <c r="J49" s="311"/>
    </row>
    <row r="50" s="194" customFormat="1" ht="14.1" customHeight="1" spans="1:13">
      <c r="A50" s="218"/>
      <c r="B50" s="316" t="s">
        <v>528</v>
      </c>
      <c r="C50" s="317"/>
      <c r="D50" s="318"/>
      <c r="E50" s="242" t="s">
        <v>712</v>
      </c>
      <c r="F50" s="287">
        <v>45994</v>
      </c>
      <c r="G50" s="223">
        <f>F50+1</f>
        <v>45995</v>
      </c>
      <c r="H50" s="223">
        <f>G50+3</f>
        <v>45998</v>
      </c>
      <c r="I50" s="223">
        <f>H50+2</f>
        <v>46000</v>
      </c>
      <c r="J50" s="319"/>
    </row>
    <row r="51" s="194" customFormat="1" ht="14.1" customHeight="1" spans="1:13">
      <c r="A51" s="218" t="s">
        <v>713</v>
      </c>
      <c r="B51" s="318" t="s">
        <v>714</v>
      </c>
      <c r="C51" s="317"/>
      <c r="D51" s="318" t="s">
        <v>715</v>
      </c>
      <c r="E51" s="221" t="s">
        <v>712</v>
      </c>
      <c r="F51" s="223">
        <f>F50+7</f>
        <v>46001</v>
      </c>
      <c r="G51" s="223">
        <f>F51+1</f>
        <v>46002</v>
      </c>
      <c r="H51" s="223">
        <f>G51+3</f>
        <v>46005</v>
      </c>
      <c r="I51" s="223">
        <f>H51+2</f>
        <v>46007</v>
      </c>
    </row>
    <row r="52" s="194" customFormat="1" ht="14.1" customHeight="1" spans="1:13">
      <c r="A52" s="218" t="s">
        <v>716</v>
      </c>
      <c r="B52" s="318" t="s">
        <v>714</v>
      </c>
      <c r="C52" s="318"/>
      <c r="D52" s="318" t="s">
        <v>717</v>
      </c>
      <c r="E52" s="221" t="s">
        <v>712</v>
      </c>
      <c r="F52" s="223">
        <f>F51+7</f>
        <v>46008</v>
      </c>
      <c r="G52" s="223">
        <f>G51+7</f>
        <v>46009</v>
      </c>
      <c r="H52" s="223">
        <f>G52+3</f>
        <v>46012</v>
      </c>
      <c r="I52" s="223">
        <f>G52+5</f>
        <v>46014</v>
      </c>
    </row>
    <row r="53" s="194" customFormat="1" ht="14.1" customHeight="1" spans="1:13">
      <c r="A53" s="218" t="s">
        <v>718</v>
      </c>
      <c r="B53" s="318" t="s">
        <v>714</v>
      </c>
      <c r="C53" s="318"/>
      <c r="D53" s="318" t="s">
        <v>719</v>
      </c>
      <c r="E53" s="242" t="s">
        <v>712</v>
      </c>
      <c r="F53" s="300">
        <f>F52+7</f>
        <v>46015</v>
      </c>
      <c r="G53" s="300">
        <f>G52+7</f>
        <v>46016</v>
      </c>
      <c r="H53" s="300">
        <f>G53+3</f>
        <v>46019</v>
      </c>
      <c r="I53" s="300">
        <f>G53+5</f>
        <v>46021</v>
      </c>
      <c r="J53" s="319"/>
    </row>
    <row r="54" s="194" customFormat="1" ht="14.1" customHeight="1" spans="1:13">
      <c r="A54" s="218" t="s">
        <v>720</v>
      </c>
      <c r="B54" s="297" t="s">
        <v>714</v>
      </c>
      <c r="C54" s="320"/>
      <c r="D54" s="297" t="s">
        <v>721</v>
      </c>
      <c r="E54" s="242" t="s">
        <v>712</v>
      </c>
      <c r="F54" s="300">
        <f>F53+7</f>
        <v>46022</v>
      </c>
      <c r="G54" s="300">
        <f>G53+7</f>
        <v>46023</v>
      </c>
      <c r="H54" s="300">
        <f>H53+7</f>
        <v>46026</v>
      </c>
      <c r="I54" s="300">
        <f>G54+5</f>
        <v>46028</v>
      </c>
      <c r="J54" s="319"/>
    </row>
    <row r="55" s="194" customFormat="1" ht="14.1" customHeight="1" spans="1:13">
      <c r="A55" s="218"/>
      <c r="B55" s="319"/>
      <c r="C55" s="319"/>
      <c r="D55" s="321"/>
      <c r="E55" s="319"/>
      <c r="F55" s="319"/>
      <c r="G55" s="319"/>
      <c r="H55" s="319"/>
      <c r="I55" s="319"/>
      <c r="J55" s="319"/>
      <c r="K55" s="311"/>
      <c r="L55" s="311"/>
    </row>
    <row r="56" s="194" customFormat="1" ht="14.1" customHeight="1" spans="1:13">
      <c r="A56" s="218"/>
      <c r="B56" s="322" t="s">
        <v>722</v>
      </c>
      <c r="C56" s="323"/>
      <c r="D56" s="323"/>
      <c r="E56" s="323"/>
      <c r="F56" s="323"/>
      <c r="G56" s="323"/>
      <c r="H56" s="323"/>
      <c r="I56" s="319"/>
      <c r="J56" s="319"/>
      <c r="K56" s="319"/>
      <c r="L56" s="311"/>
    </row>
    <row r="57" s="194" customFormat="1" ht="14.1" customHeight="1" spans="1:13">
      <c r="A57" s="218"/>
      <c r="B57" s="281" t="s">
        <v>458</v>
      </c>
      <c r="C57" s="312" t="s">
        <v>459</v>
      </c>
      <c r="D57" s="282" t="s">
        <v>27</v>
      </c>
      <c r="E57" s="282" t="s">
        <v>28</v>
      </c>
      <c r="F57" s="313" t="s">
        <v>6</v>
      </c>
      <c r="G57" s="313" t="s">
        <v>7</v>
      </c>
      <c r="H57" s="313" t="s">
        <v>723</v>
      </c>
      <c r="I57" s="319"/>
      <c r="J57" s="319"/>
      <c r="K57" s="311"/>
      <c r="L57" s="311"/>
    </row>
    <row r="58" s="194" customFormat="1" ht="14.1" customHeight="1" spans="1:13">
      <c r="A58" s="218"/>
      <c r="B58" s="281" t="s">
        <v>9</v>
      </c>
      <c r="C58" s="314"/>
      <c r="D58" s="282" t="s">
        <v>708</v>
      </c>
      <c r="E58" s="282" t="s">
        <v>709</v>
      </c>
      <c r="F58" s="313" t="s">
        <v>13</v>
      </c>
      <c r="G58" s="313" t="s">
        <v>14</v>
      </c>
      <c r="H58" s="313" t="s">
        <v>724</v>
      </c>
      <c r="I58" s="311"/>
      <c r="J58" s="311"/>
      <c r="K58" s="311"/>
      <c r="L58" s="311"/>
    </row>
    <row r="59" s="194" customFormat="1" ht="14.1" customHeight="1" spans="1:13">
      <c r="A59" s="218" t="s">
        <v>725</v>
      </c>
      <c r="B59" s="221" t="s">
        <v>726</v>
      </c>
      <c r="C59" s="317"/>
      <c r="D59" s="317" t="s">
        <v>727</v>
      </c>
      <c r="E59" s="324" t="s">
        <v>728</v>
      </c>
      <c r="F59" s="287">
        <v>45993</v>
      </c>
      <c r="G59" s="265">
        <f>F59+1</f>
        <v>45994</v>
      </c>
      <c r="H59" s="265">
        <f>G59+3</f>
        <v>45997</v>
      </c>
      <c r="I59" s="311"/>
      <c r="J59" s="311"/>
      <c r="K59" s="311"/>
      <c r="L59" s="311"/>
    </row>
    <row r="60" s="194" customFormat="1" ht="14.1" customHeight="1" spans="1:13">
      <c r="A60" s="218" t="s">
        <v>729</v>
      </c>
      <c r="B60" s="221" t="s">
        <v>726</v>
      </c>
      <c r="C60" s="317"/>
      <c r="D60" s="317" t="s">
        <v>730</v>
      </c>
      <c r="E60" s="324" t="s">
        <v>728</v>
      </c>
      <c r="F60" s="223">
        <f>F59+7</f>
        <v>46000</v>
      </c>
      <c r="G60" s="265">
        <f>F60+1</f>
        <v>46001</v>
      </c>
      <c r="H60" s="265">
        <f>G60+3</f>
        <v>46004</v>
      </c>
      <c r="I60" s="311"/>
      <c r="J60" s="311"/>
    </row>
    <row r="61" s="194" customFormat="1" ht="14.1" customHeight="1" spans="1:13">
      <c r="A61" s="218" t="s">
        <v>731</v>
      </c>
      <c r="B61" s="221" t="s">
        <v>726</v>
      </c>
      <c r="C61" s="317"/>
      <c r="D61" s="317" t="s">
        <v>732</v>
      </c>
      <c r="E61" s="325" t="s">
        <v>728</v>
      </c>
      <c r="F61" s="265">
        <f>F60+7</f>
        <v>46007</v>
      </c>
      <c r="G61" s="265">
        <f>G60+7</f>
        <v>46008</v>
      </c>
      <c r="H61" s="265">
        <f>G61+3</f>
        <v>46011</v>
      </c>
      <c r="I61" s="311"/>
    </row>
    <row r="62" s="194" customFormat="1" ht="14.1" customHeight="1" spans="1:13">
      <c r="A62" s="218" t="s">
        <v>733</v>
      </c>
      <c r="B62" s="221" t="s">
        <v>726</v>
      </c>
      <c r="C62" s="317"/>
      <c r="D62" s="317" t="s">
        <v>734</v>
      </c>
      <c r="E62" s="325" t="s">
        <v>728</v>
      </c>
      <c r="F62" s="265">
        <f>F61+7</f>
        <v>46014</v>
      </c>
      <c r="G62" s="265">
        <f>G61+7</f>
        <v>46015</v>
      </c>
      <c r="H62" s="265">
        <f>G62+3</f>
        <v>46018</v>
      </c>
      <c r="I62" s="311"/>
    </row>
    <row r="63" s="194" customFormat="1" ht="14.1" customHeight="1" spans="1:13">
      <c r="A63" s="218" t="s">
        <v>735</v>
      </c>
      <c r="B63" s="221" t="s">
        <v>726</v>
      </c>
      <c r="C63" s="317"/>
      <c r="D63" s="317" t="s">
        <v>736</v>
      </c>
      <c r="E63" s="324" t="s">
        <v>728</v>
      </c>
      <c r="F63" s="326">
        <f>F62+7</f>
        <v>46021</v>
      </c>
      <c r="G63" s="326">
        <f>G62+7</f>
        <v>46022</v>
      </c>
      <c r="H63" s="326">
        <f>G63+3</f>
        <v>46025</v>
      </c>
      <c r="I63" s="311"/>
      <c r="K63" s="226"/>
      <c r="L63" s="226"/>
      <c r="M63" s="195"/>
    </row>
    <row r="64" s="195" customFormat="1" ht="14.1" customHeight="1" spans="1:13">
      <c r="A64" s="218"/>
      <c r="B64" s="327"/>
      <c r="C64" s="327"/>
      <c r="D64" s="328"/>
      <c r="E64" s="226"/>
      <c r="F64" s="226"/>
      <c r="G64" s="226"/>
      <c r="H64" s="226"/>
      <c r="I64" s="226"/>
      <c r="J64" s="226"/>
      <c r="K64" s="226"/>
      <c r="L64" s="226"/>
      <c r="M64" s="194"/>
    </row>
    <row r="65" s="194" customFormat="1" ht="14.1" customHeight="1" spans="1:13">
      <c r="A65" s="218"/>
      <c r="B65" s="329" t="s">
        <v>737</v>
      </c>
      <c r="C65" s="330"/>
      <c r="D65" s="330"/>
      <c r="E65" s="330"/>
      <c r="F65" s="330"/>
      <c r="G65" s="330"/>
      <c r="H65" s="330"/>
      <c r="I65" s="331"/>
      <c r="J65" s="226"/>
      <c r="K65" s="331"/>
      <c r="L65" s="226"/>
    </row>
    <row r="66" s="194" customFormat="1" ht="14.1" customHeight="1" spans="1:13">
      <c r="A66" s="218"/>
      <c r="B66" s="281" t="s">
        <v>458</v>
      </c>
      <c r="C66" s="312" t="s">
        <v>459</v>
      </c>
      <c r="D66" s="282" t="s">
        <v>27</v>
      </c>
      <c r="E66" s="282" t="s">
        <v>28</v>
      </c>
      <c r="F66" s="313" t="s">
        <v>6</v>
      </c>
      <c r="G66" s="313" t="s">
        <v>7</v>
      </c>
      <c r="H66" s="313" t="s">
        <v>723</v>
      </c>
      <c r="I66" s="319"/>
      <c r="J66" s="319"/>
      <c r="K66" s="309"/>
      <c r="L66" s="226"/>
    </row>
    <row r="67" s="194" customFormat="1" ht="14.1" customHeight="1" spans="1:13">
      <c r="A67" s="218"/>
      <c r="B67" s="281" t="s">
        <v>9</v>
      </c>
      <c r="C67" s="314"/>
      <c r="D67" s="282" t="s">
        <v>708</v>
      </c>
      <c r="E67" s="282" t="s">
        <v>709</v>
      </c>
      <c r="F67" s="313" t="s">
        <v>13</v>
      </c>
      <c r="G67" s="313" t="s">
        <v>14</v>
      </c>
      <c r="H67" s="313" t="s">
        <v>724</v>
      </c>
      <c r="I67" s="319"/>
      <c r="J67" s="319"/>
      <c r="K67" s="331"/>
      <c r="L67" s="226"/>
    </row>
    <row r="68" s="194" customFormat="1" ht="14.1" customHeight="1" spans="1:13">
      <c r="A68" s="218" t="s">
        <v>738</v>
      </c>
      <c r="B68" s="324" t="s">
        <v>739</v>
      </c>
      <c r="C68" s="320"/>
      <c r="D68" s="324" t="s">
        <v>740</v>
      </c>
      <c r="E68" s="324" t="s">
        <v>741</v>
      </c>
      <c r="F68" s="287">
        <v>45994</v>
      </c>
      <c r="G68" s="326">
        <f>F68+1</f>
        <v>45995</v>
      </c>
      <c r="H68" s="326">
        <f>G68+3</f>
        <v>45998</v>
      </c>
      <c r="I68" s="319"/>
      <c r="J68" s="319"/>
      <c r="K68" s="226"/>
      <c r="L68" s="226"/>
    </row>
    <row r="69" s="194" customFormat="1" ht="14.1" customHeight="1" spans="1:13">
      <c r="A69" s="218" t="s">
        <v>742</v>
      </c>
      <c r="B69" s="324" t="s">
        <v>739</v>
      </c>
      <c r="C69" s="320"/>
      <c r="D69" s="324" t="s">
        <v>743</v>
      </c>
      <c r="E69" s="324" t="s">
        <v>741</v>
      </c>
      <c r="F69" s="326">
        <f>F68+7</f>
        <v>46001</v>
      </c>
      <c r="G69" s="326">
        <f>F69+1</f>
        <v>46002</v>
      </c>
      <c r="H69" s="326">
        <f>G69+3</f>
        <v>46005</v>
      </c>
      <c r="I69" s="319"/>
      <c r="J69" s="226"/>
      <c r="K69" s="226"/>
      <c r="L69" s="226"/>
    </row>
    <row r="70" s="194" customFormat="1" ht="14.1" customHeight="1" spans="1:13">
      <c r="A70" s="218" t="s">
        <v>744</v>
      </c>
      <c r="B70" s="324" t="s">
        <v>739</v>
      </c>
      <c r="C70" s="320"/>
      <c r="D70" s="324" t="s">
        <v>745</v>
      </c>
      <c r="E70" s="324" t="s">
        <v>741</v>
      </c>
      <c r="F70" s="326">
        <f>F69+7</f>
        <v>46008</v>
      </c>
      <c r="G70" s="326">
        <f>G69+7</f>
        <v>46009</v>
      </c>
      <c r="H70" s="326">
        <f>G70+3</f>
        <v>46012</v>
      </c>
      <c r="I70" s="332"/>
      <c r="J70" s="226"/>
      <c r="K70" s="226"/>
      <c r="L70" s="226"/>
    </row>
    <row r="71" s="194" customFormat="1" ht="14.1" customHeight="1" spans="1:13">
      <c r="A71" s="218" t="s">
        <v>746</v>
      </c>
      <c r="B71" s="324" t="s">
        <v>739</v>
      </c>
      <c r="C71" s="320"/>
      <c r="D71" s="324" t="s">
        <v>747</v>
      </c>
      <c r="E71" s="324" t="s">
        <v>741</v>
      </c>
      <c r="F71" s="326">
        <f>F70+7</f>
        <v>46015</v>
      </c>
      <c r="G71" s="326">
        <f>G70+7</f>
        <v>46016</v>
      </c>
      <c r="H71" s="326">
        <f>G71+3</f>
        <v>46019</v>
      </c>
      <c r="I71" s="319"/>
      <c r="J71" s="226"/>
      <c r="K71" s="226"/>
      <c r="L71" s="226"/>
    </row>
    <row r="72" s="194" customFormat="1" ht="14.1" customHeight="1" spans="1:13">
      <c r="A72" s="218" t="s">
        <v>748</v>
      </c>
      <c r="B72" s="324" t="s">
        <v>739</v>
      </c>
      <c r="C72" s="320"/>
      <c r="D72" s="324" t="s">
        <v>749</v>
      </c>
      <c r="E72" s="324" t="s">
        <v>741</v>
      </c>
      <c r="F72" s="326">
        <f>F71+7</f>
        <v>46022</v>
      </c>
      <c r="G72" s="326">
        <f>G71+7</f>
        <v>46023</v>
      </c>
      <c r="H72" s="326">
        <f>G72+3</f>
        <v>46026</v>
      </c>
      <c r="I72" s="319"/>
      <c r="J72" s="226"/>
      <c r="K72" s="296"/>
      <c r="L72" s="296"/>
      <c r="M72" s="195"/>
    </row>
    <row r="73" s="195" customFormat="1" ht="14.1" customHeight="1" spans="1:13">
      <c r="A73" s="218"/>
      <c r="B73" s="296"/>
      <c r="C73" s="296"/>
      <c r="D73" s="333"/>
      <c r="E73" s="296"/>
      <c r="F73" s="296"/>
      <c r="G73" s="296"/>
      <c r="H73" s="296"/>
      <c r="I73" s="296"/>
      <c r="J73" s="296"/>
      <c r="K73" s="334"/>
      <c r="L73" s="296"/>
    </row>
    <row r="74" s="195" customFormat="1" ht="14.1" customHeight="1" spans="1:13">
      <c r="A74" s="218"/>
      <c r="B74" s="335" t="s">
        <v>750</v>
      </c>
      <c r="C74" s="336"/>
      <c r="D74" s="336"/>
      <c r="E74" s="336"/>
      <c r="F74" s="336"/>
      <c r="G74" s="336"/>
      <c r="H74" s="336"/>
      <c r="I74" s="336"/>
      <c r="J74" s="337"/>
      <c r="K74" s="334"/>
      <c r="L74" s="296"/>
    </row>
    <row r="75" s="195" customFormat="1" ht="14.1" customHeight="1" spans="1:13">
      <c r="A75" s="218"/>
      <c r="B75" s="281" t="s">
        <v>458</v>
      </c>
      <c r="C75" s="312" t="s">
        <v>459</v>
      </c>
      <c r="D75" s="282" t="s">
        <v>27</v>
      </c>
      <c r="E75" s="282" t="s">
        <v>28</v>
      </c>
      <c r="F75" s="313" t="s">
        <v>6</v>
      </c>
      <c r="G75" s="313" t="s">
        <v>7</v>
      </c>
      <c r="H75" s="313" t="s">
        <v>604</v>
      </c>
      <c r="I75" s="313" t="s">
        <v>751</v>
      </c>
      <c r="J75" s="313" t="s">
        <v>752</v>
      </c>
      <c r="K75" s="334"/>
      <c r="L75" s="296"/>
    </row>
    <row r="76" s="195" customFormat="1" ht="14.1" customHeight="1" spans="1:13">
      <c r="A76" s="218"/>
      <c r="B76" s="281" t="s">
        <v>9</v>
      </c>
      <c r="C76" s="314"/>
      <c r="D76" s="282" t="s">
        <v>11</v>
      </c>
      <c r="E76" s="282" t="s">
        <v>12</v>
      </c>
      <c r="F76" s="313" t="s">
        <v>13</v>
      </c>
      <c r="G76" s="313" t="s">
        <v>14</v>
      </c>
      <c r="H76" s="313" t="s">
        <v>608</v>
      </c>
      <c r="I76" s="313" t="s">
        <v>753</v>
      </c>
      <c r="J76" s="313" t="s">
        <v>754</v>
      </c>
      <c r="K76" s="334"/>
      <c r="L76" s="296"/>
    </row>
    <row r="77" s="195" customFormat="1" ht="14.1" customHeight="1" spans="1:13">
      <c r="A77" s="218" t="s">
        <v>755</v>
      </c>
      <c r="B77" s="324" t="s">
        <v>24</v>
      </c>
      <c r="C77" s="324"/>
      <c r="D77" s="324" t="s">
        <v>756</v>
      </c>
      <c r="E77" s="242" t="s">
        <v>18</v>
      </c>
      <c r="F77" s="287">
        <v>45994</v>
      </c>
      <c r="G77" s="265">
        <f>F77+1</f>
        <v>45995</v>
      </c>
      <c r="H77" s="265">
        <f>G77+7</f>
        <v>46002</v>
      </c>
      <c r="I77" s="265">
        <f>H77+4</f>
        <v>46006</v>
      </c>
      <c r="J77" s="265">
        <f>I77+3</f>
        <v>46009</v>
      </c>
      <c r="K77" s="334"/>
      <c r="L77" s="296"/>
    </row>
    <row r="78" s="195" customFormat="1" ht="14.1" customHeight="1" spans="1:13">
      <c r="A78" s="218" t="s">
        <v>757</v>
      </c>
      <c r="B78" s="324" t="s">
        <v>758</v>
      </c>
      <c r="C78" s="324"/>
      <c r="D78" s="324" t="s">
        <v>759</v>
      </c>
      <c r="E78" s="242" t="s">
        <v>18</v>
      </c>
      <c r="F78" s="287">
        <f>F77+7</f>
        <v>46001</v>
      </c>
      <c r="G78" s="265">
        <f>F78+1</f>
        <v>46002</v>
      </c>
      <c r="H78" s="265">
        <f>G78+7</f>
        <v>46009</v>
      </c>
      <c r="I78" s="265">
        <f>H78+4</f>
        <v>46013</v>
      </c>
      <c r="J78" s="265">
        <f>I78+3</f>
        <v>46016</v>
      </c>
      <c r="K78" s="334"/>
      <c r="L78" s="296"/>
    </row>
    <row r="79" s="195" customFormat="1" ht="14.1" customHeight="1" spans="1:13">
      <c r="A79" s="218" t="s">
        <v>760</v>
      </c>
      <c r="B79" s="324" t="s">
        <v>761</v>
      </c>
      <c r="C79" s="252"/>
      <c r="D79" s="324" t="s">
        <v>762</v>
      </c>
      <c r="E79" s="242" t="s">
        <v>18</v>
      </c>
      <c r="F79" s="287">
        <f>F78+7</f>
        <v>46008</v>
      </c>
      <c r="G79" s="265">
        <f>F79+1</f>
        <v>46009</v>
      </c>
      <c r="H79" s="265">
        <f>G79+7</f>
        <v>46016</v>
      </c>
      <c r="I79" s="265">
        <f>H79+4</f>
        <v>46020</v>
      </c>
      <c r="J79" s="265">
        <f>I79+3</f>
        <v>46023</v>
      </c>
      <c r="K79" s="334"/>
      <c r="L79" s="296"/>
    </row>
    <row r="80" s="195" customFormat="1" ht="14.1" customHeight="1" spans="1:13">
      <c r="A80" s="218" t="s">
        <v>763</v>
      </c>
      <c r="B80" s="324" t="s">
        <v>764</v>
      </c>
      <c r="C80" s="242"/>
      <c r="D80" s="242" t="s">
        <v>765</v>
      </c>
      <c r="E80" s="242" t="s">
        <v>18</v>
      </c>
      <c r="F80" s="287">
        <f>F79+7</f>
        <v>46015</v>
      </c>
      <c r="G80" s="265">
        <f>F80+1</f>
        <v>46016</v>
      </c>
      <c r="H80" s="265">
        <f>G80+7</f>
        <v>46023</v>
      </c>
      <c r="I80" s="265">
        <f>H80+4</f>
        <v>46027</v>
      </c>
      <c r="J80" s="265">
        <f>I80+3</f>
        <v>46030</v>
      </c>
      <c r="K80" s="334"/>
      <c r="L80" s="296"/>
    </row>
    <row r="81" s="195" customFormat="1" ht="14.1" customHeight="1" spans="1:54">
      <c r="A81" s="218"/>
      <c r="B81" s="252" t="s">
        <v>766</v>
      </c>
      <c r="C81" s="252"/>
      <c r="D81" s="252"/>
      <c r="E81" s="242" t="s">
        <v>18</v>
      </c>
      <c r="F81" s="287">
        <f>F80+7</f>
        <v>46022</v>
      </c>
      <c r="G81" s="265">
        <f>F81+1</f>
        <v>46023</v>
      </c>
      <c r="H81" s="265">
        <f>G81+7</f>
        <v>46030</v>
      </c>
      <c r="I81" s="265">
        <f>H81+4</f>
        <v>46034</v>
      </c>
      <c r="J81" s="265">
        <f>I81+3</f>
        <v>46037</v>
      </c>
      <c r="K81" s="334"/>
      <c r="L81" s="296"/>
    </row>
    <row r="82" s="194" customFormat="1" ht="14.1" customHeight="1" spans="1:54">
      <c r="A82" s="218"/>
      <c r="B82" s="226"/>
      <c r="C82" s="226"/>
      <c r="D82" s="328"/>
      <c r="E82" s="226"/>
      <c r="F82" s="226"/>
      <c r="G82" s="226"/>
      <c r="H82" s="226"/>
      <c r="I82" s="226"/>
      <c r="J82" s="338"/>
    </row>
    <row r="83" s="194" customFormat="1" ht="14.1" customHeight="1" spans="1:54">
      <c r="A83" s="218"/>
      <c r="B83" s="339" t="s">
        <v>767</v>
      </c>
      <c r="C83" s="339"/>
      <c r="D83" s="339"/>
      <c r="E83" s="339"/>
      <c r="F83" s="339"/>
      <c r="G83" s="339"/>
      <c r="H83" s="339"/>
      <c r="I83" s="339"/>
      <c r="J83" s="199"/>
      <c r="K83" s="199"/>
    </row>
    <row r="84" s="194" customFormat="1" ht="14.1" customHeight="1" spans="1:54">
      <c r="A84" s="218"/>
      <c r="B84" s="340" t="s">
        <v>26</v>
      </c>
      <c r="C84" s="341" t="s">
        <v>459</v>
      </c>
      <c r="D84" s="341" t="s">
        <v>27</v>
      </c>
      <c r="E84" s="341" t="s">
        <v>28</v>
      </c>
      <c r="F84" s="340" t="s">
        <v>7</v>
      </c>
      <c r="G84" s="340" t="s">
        <v>212</v>
      </c>
      <c r="H84" s="340" t="s">
        <v>768</v>
      </c>
      <c r="I84" s="340" t="s">
        <v>769</v>
      </c>
      <c r="J84" s="199"/>
      <c r="K84" s="199"/>
    </row>
    <row r="85" s="194" customFormat="1" ht="14.1" customHeight="1" spans="1:54">
      <c r="A85" s="218"/>
      <c r="B85" s="340" t="s">
        <v>9</v>
      </c>
      <c r="C85" s="341" t="s">
        <v>11</v>
      </c>
      <c r="D85" s="341" t="s">
        <v>11</v>
      </c>
      <c r="E85" s="341" t="s">
        <v>12</v>
      </c>
      <c r="F85" s="340" t="s">
        <v>14</v>
      </c>
      <c r="G85" s="340" t="s">
        <v>225</v>
      </c>
      <c r="H85" s="340" t="s">
        <v>648</v>
      </c>
      <c r="I85" s="340" t="s">
        <v>646</v>
      </c>
      <c r="J85" s="199"/>
      <c r="K85" s="199"/>
    </row>
    <row r="86" s="194" customFormat="1" ht="14.1" customHeight="1" spans="1:54">
      <c r="A86" s="218" t="s">
        <v>770</v>
      </c>
      <c r="B86" s="242" t="s">
        <v>771</v>
      </c>
      <c r="C86" s="221"/>
      <c r="D86" s="221" t="s">
        <v>772</v>
      </c>
      <c r="E86" s="242" t="s">
        <v>773</v>
      </c>
      <c r="F86" s="223">
        <v>45991</v>
      </c>
      <c r="G86" s="223">
        <f>F86+8</f>
        <v>45999</v>
      </c>
      <c r="H86" s="223">
        <f>G86+8</f>
        <v>46007</v>
      </c>
      <c r="I86" s="288">
        <f>H86+7</f>
        <v>46014</v>
      </c>
      <c r="J86" s="199"/>
      <c r="K86" s="199"/>
    </row>
    <row r="87" s="194" customFormat="1" ht="14.1" customHeight="1" spans="1:54">
      <c r="A87" s="218" t="s">
        <v>774</v>
      </c>
      <c r="B87" s="242" t="s">
        <v>775</v>
      </c>
      <c r="C87" s="221"/>
      <c r="D87" s="221" t="s">
        <v>776</v>
      </c>
      <c r="E87" s="242" t="s">
        <v>777</v>
      </c>
      <c r="F87" s="223">
        <f>F86+7</f>
        <v>45998</v>
      </c>
      <c r="G87" s="223">
        <f t="shared" ref="G87:H90" si="4">G86+7</f>
        <v>46006</v>
      </c>
      <c r="H87" s="223">
        <f t="shared" si="4"/>
        <v>46014</v>
      </c>
      <c r="I87" s="288">
        <f t="shared" ref="I87:I90" si="5">H87+7</f>
        <v>46021</v>
      </c>
      <c r="J87" s="199"/>
      <c r="K87" s="199"/>
    </row>
    <row r="88" s="194" customFormat="1" ht="14.1" customHeight="1" spans="1:54">
      <c r="A88" s="218" t="s">
        <v>778</v>
      </c>
      <c r="B88" s="342" t="s">
        <v>779</v>
      </c>
      <c r="C88" s="343"/>
      <c r="D88" s="343" t="s">
        <v>780</v>
      </c>
      <c r="E88" s="342" t="s">
        <v>773</v>
      </c>
      <c r="F88" s="223">
        <f>F87+7</f>
        <v>46005</v>
      </c>
      <c r="G88" s="223">
        <f t="shared" si="4"/>
        <v>46013</v>
      </c>
      <c r="H88" s="223">
        <f t="shared" si="4"/>
        <v>46021</v>
      </c>
      <c r="I88" s="288">
        <f t="shared" si="5"/>
        <v>46028</v>
      </c>
      <c r="J88" s="199"/>
      <c r="K88" s="199"/>
    </row>
    <row r="89" s="194" customFormat="1" ht="14.1" customHeight="1" spans="1:54">
      <c r="A89" s="218" t="s">
        <v>781</v>
      </c>
      <c r="B89" s="342" t="s">
        <v>782</v>
      </c>
      <c r="C89" s="221"/>
      <c r="D89" s="221" t="s">
        <v>783</v>
      </c>
      <c r="E89" s="342" t="s">
        <v>773</v>
      </c>
      <c r="F89" s="223">
        <f>F88+7</f>
        <v>46012</v>
      </c>
      <c r="G89" s="223">
        <f t="shared" si="4"/>
        <v>46020</v>
      </c>
      <c r="H89" s="223">
        <f t="shared" si="4"/>
        <v>46028</v>
      </c>
      <c r="I89" s="288">
        <f t="shared" si="5"/>
        <v>46035</v>
      </c>
      <c r="J89" s="199"/>
      <c r="K89" s="199"/>
    </row>
    <row r="90" s="194" customFormat="1" ht="14.1" customHeight="1" spans="1:54">
      <c r="A90" s="218" t="s">
        <v>784</v>
      </c>
      <c r="B90" s="342" t="s">
        <v>785</v>
      </c>
      <c r="C90" s="221"/>
      <c r="D90" s="221" t="s">
        <v>786</v>
      </c>
      <c r="E90" s="342" t="s">
        <v>773</v>
      </c>
      <c r="F90" s="223">
        <f>F89+7</f>
        <v>46019</v>
      </c>
      <c r="G90" s="223">
        <f t="shared" si="4"/>
        <v>46027</v>
      </c>
      <c r="H90" s="223">
        <f t="shared" si="4"/>
        <v>46035</v>
      </c>
      <c r="I90" s="288">
        <f t="shared" si="5"/>
        <v>46042</v>
      </c>
      <c r="J90" s="226"/>
      <c r="K90" s="226"/>
    </row>
    <row r="91" s="194" customFormat="1" ht="14.1" customHeight="1" spans="1:54">
      <c r="A91" s="218"/>
      <c r="B91" s="344"/>
      <c r="C91" s="345"/>
      <c r="D91" s="238"/>
      <c r="E91" s="346"/>
      <c r="F91" s="347"/>
      <c r="G91" s="348"/>
      <c r="H91" s="348"/>
      <c r="I91" s="348"/>
      <c r="J91" s="348"/>
      <c r="K91" s="349"/>
      <c r="L91" s="253"/>
      <c r="N91" s="350"/>
      <c r="O91" s="350"/>
      <c r="P91" s="350"/>
      <c r="Q91" s="350"/>
      <c r="R91" s="350"/>
      <c r="S91" s="350"/>
      <c r="T91" s="350"/>
      <c r="U91" s="350"/>
      <c r="V91" s="350"/>
      <c r="W91" s="350"/>
      <c r="X91" s="350"/>
      <c r="Y91" s="350"/>
      <c r="Z91" s="350"/>
      <c r="AA91" s="350"/>
      <c r="AB91" s="350"/>
      <c r="AC91" s="350"/>
      <c r="AD91" s="350"/>
      <c r="AE91" s="350"/>
      <c r="AF91" s="350"/>
      <c r="AG91" s="350"/>
      <c r="AH91" s="350"/>
      <c r="AI91" s="350"/>
      <c r="AJ91" s="350"/>
      <c r="AK91" s="350"/>
      <c r="AL91" s="350"/>
      <c r="AM91" s="350"/>
      <c r="AN91" s="350"/>
      <c r="AO91" s="350"/>
      <c r="AP91" s="350"/>
      <c r="AQ91" s="350"/>
      <c r="AR91" s="350"/>
      <c r="AS91" s="350"/>
      <c r="AT91" s="350"/>
      <c r="AU91" s="350"/>
      <c r="AV91" s="350"/>
    </row>
    <row r="92" s="197" customFormat="1" ht="14.1" customHeight="1" spans="1:54">
      <c r="A92" s="218"/>
      <c r="B92" s="351" t="s">
        <v>787</v>
      </c>
      <c r="C92" s="352"/>
      <c r="D92" s="352"/>
      <c r="E92" s="352"/>
      <c r="F92" s="352"/>
      <c r="G92" s="352"/>
      <c r="H92" s="352"/>
      <c r="I92" s="352"/>
      <c r="J92" s="353"/>
      <c r="M92" s="354"/>
      <c r="N92" s="354"/>
      <c r="O92" s="354"/>
      <c r="P92" s="354"/>
      <c r="Q92" s="354"/>
      <c r="R92" s="354"/>
      <c r="S92" s="354"/>
      <c r="T92" s="354"/>
      <c r="U92" s="354"/>
      <c r="V92" s="354"/>
      <c r="W92" s="354"/>
      <c r="X92" s="354"/>
      <c r="Y92" s="354"/>
      <c r="Z92" s="354"/>
      <c r="AA92" s="354"/>
      <c r="AB92" s="354"/>
      <c r="AC92" s="354"/>
      <c r="AD92" s="354"/>
      <c r="AE92" s="354"/>
      <c r="AF92" s="354"/>
      <c r="AG92" s="354"/>
      <c r="AH92" s="354"/>
      <c r="AI92" s="354"/>
      <c r="AJ92" s="354"/>
      <c r="AK92" s="354"/>
      <c r="AL92" s="354"/>
      <c r="AM92" s="354"/>
      <c r="AN92" s="354"/>
      <c r="AO92" s="354"/>
      <c r="AP92" s="354"/>
      <c r="AQ92" s="354"/>
      <c r="AR92" s="354"/>
      <c r="AS92" s="354"/>
      <c r="AT92" s="354"/>
      <c r="AU92" s="354"/>
      <c r="AV92" s="354"/>
      <c r="AW92" s="354"/>
      <c r="AX92" s="354"/>
      <c r="AY92" s="354"/>
      <c r="AZ92" s="354"/>
      <c r="BA92" s="354"/>
      <c r="BB92" s="354"/>
    </row>
    <row r="93" s="197" customFormat="1" ht="14.1" customHeight="1" spans="1:54">
      <c r="A93" s="218"/>
      <c r="B93" s="283" t="s">
        <v>458</v>
      </c>
      <c r="C93" s="355" t="s">
        <v>459</v>
      </c>
      <c r="D93" s="356" t="s">
        <v>27</v>
      </c>
      <c r="E93" s="356" t="s">
        <v>28</v>
      </c>
      <c r="F93" s="283" t="s">
        <v>7</v>
      </c>
      <c r="G93" s="283" t="s">
        <v>212</v>
      </c>
      <c r="H93" s="283" t="s">
        <v>788</v>
      </c>
      <c r="I93" s="357"/>
      <c r="J93" s="357"/>
      <c r="K93" s="354"/>
      <c r="L93" s="354"/>
      <c r="M93" s="354"/>
      <c r="N93" s="354"/>
      <c r="O93" s="354"/>
      <c r="P93" s="354"/>
      <c r="Q93" s="354"/>
      <c r="R93" s="354"/>
      <c r="S93" s="354"/>
      <c r="T93" s="354"/>
      <c r="U93" s="354"/>
      <c r="V93" s="354"/>
      <c r="W93" s="354"/>
      <c r="X93" s="354"/>
      <c r="Y93" s="354"/>
      <c r="Z93" s="354"/>
      <c r="AA93" s="354"/>
      <c r="AB93" s="354"/>
      <c r="AC93" s="354"/>
      <c r="AD93" s="354"/>
      <c r="AE93" s="354"/>
      <c r="AF93" s="354"/>
      <c r="AG93" s="354"/>
      <c r="AH93" s="354"/>
      <c r="AI93" s="354"/>
      <c r="AJ93" s="354"/>
      <c r="AK93" s="354"/>
      <c r="AL93" s="354"/>
      <c r="AM93" s="354"/>
      <c r="AN93" s="354"/>
      <c r="AO93" s="354"/>
      <c r="AP93" s="354"/>
      <c r="AQ93" s="354"/>
      <c r="AR93" s="354"/>
      <c r="AS93" s="354"/>
      <c r="AT93" s="354"/>
      <c r="AU93" s="354"/>
      <c r="AV93" s="354"/>
      <c r="AW93" s="354"/>
      <c r="AX93" s="354"/>
      <c r="AY93" s="354"/>
      <c r="AZ93" s="354"/>
      <c r="BA93" s="354"/>
      <c r="BB93" s="354"/>
    </row>
    <row r="94" s="197" customFormat="1" ht="14.1" customHeight="1" spans="1:54">
      <c r="A94" s="218"/>
      <c r="B94" s="358" t="s">
        <v>9</v>
      </c>
      <c r="C94" s="359"/>
      <c r="D94" s="360" t="s">
        <v>11</v>
      </c>
      <c r="E94" s="360" t="s">
        <v>12</v>
      </c>
      <c r="F94" s="358" t="s">
        <v>14</v>
      </c>
      <c r="G94" s="358" t="s">
        <v>322</v>
      </c>
      <c r="H94" s="358" t="s">
        <v>789</v>
      </c>
      <c r="I94" s="357"/>
      <c r="J94" s="357"/>
      <c r="K94" s="354"/>
      <c r="L94" s="354"/>
      <c r="M94" s="354"/>
      <c r="N94" s="354"/>
      <c r="O94" s="354"/>
      <c r="P94" s="354"/>
      <c r="Q94" s="354"/>
      <c r="R94" s="354"/>
      <c r="S94" s="354"/>
      <c r="T94" s="354"/>
      <c r="U94" s="354"/>
      <c r="V94" s="354"/>
      <c r="W94" s="354"/>
      <c r="X94" s="354"/>
      <c r="Y94" s="354"/>
      <c r="Z94" s="354"/>
      <c r="AA94" s="354"/>
      <c r="AB94" s="354"/>
      <c r="AC94" s="354"/>
      <c r="AD94" s="354"/>
      <c r="AE94" s="354"/>
      <c r="AF94" s="354"/>
      <c r="AG94" s="354"/>
      <c r="AH94" s="354"/>
      <c r="AI94" s="354"/>
      <c r="AJ94" s="354"/>
      <c r="AK94" s="354"/>
      <c r="AL94" s="354"/>
      <c r="AM94" s="354"/>
      <c r="AN94" s="354"/>
      <c r="AO94" s="354"/>
      <c r="AP94" s="354"/>
      <c r="AQ94" s="354"/>
      <c r="AR94" s="354"/>
      <c r="AS94" s="354"/>
      <c r="AT94" s="354"/>
      <c r="AU94" s="354"/>
      <c r="AV94" s="354"/>
      <c r="AW94" s="354"/>
      <c r="AX94" s="354"/>
      <c r="AY94" s="354"/>
      <c r="AZ94" s="354"/>
      <c r="BA94" s="354"/>
      <c r="BB94" s="354"/>
    </row>
    <row r="95" s="198" customFormat="1" ht="14.1" customHeight="1" spans="1:54">
      <c r="A95" s="218" t="s">
        <v>790</v>
      </c>
      <c r="B95" s="361" t="s">
        <v>791</v>
      </c>
      <c r="C95" s="242"/>
      <c r="D95" s="361" t="s">
        <v>531</v>
      </c>
      <c r="E95" s="361" t="s">
        <v>612</v>
      </c>
      <c r="F95" s="223">
        <v>45993</v>
      </c>
      <c r="G95" s="223">
        <f>F95+7</f>
        <v>46000</v>
      </c>
      <c r="H95" s="223">
        <f>F95+8</f>
        <v>46001</v>
      </c>
      <c r="I95" s="362"/>
      <c r="J95" s="363"/>
      <c r="K95" s="363"/>
      <c r="L95" s="363"/>
      <c r="M95" s="363"/>
      <c r="N95" s="363"/>
      <c r="O95" s="363"/>
      <c r="P95" s="363"/>
      <c r="Q95" s="363"/>
      <c r="R95" s="363"/>
      <c r="S95" s="363"/>
      <c r="T95" s="363"/>
      <c r="U95" s="363"/>
      <c r="V95" s="363"/>
      <c r="W95" s="363"/>
      <c r="X95" s="363"/>
      <c r="Y95" s="363"/>
      <c r="Z95" s="363"/>
      <c r="AA95" s="363"/>
      <c r="AB95" s="363"/>
      <c r="AC95" s="363"/>
      <c r="AD95" s="363"/>
      <c r="AE95" s="363"/>
      <c r="AF95" s="363"/>
      <c r="AG95" s="363"/>
      <c r="AH95" s="363"/>
      <c r="AI95" s="363"/>
      <c r="AJ95" s="363"/>
      <c r="AK95" s="363"/>
      <c r="AL95" s="363"/>
      <c r="AM95" s="363"/>
      <c r="AN95" s="363"/>
      <c r="AO95" s="363"/>
      <c r="AP95" s="363"/>
      <c r="AQ95" s="363"/>
      <c r="AR95" s="363"/>
      <c r="AS95" s="363"/>
      <c r="AT95" s="363"/>
      <c r="AU95" s="363"/>
      <c r="AV95" s="363"/>
      <c r="AW95" s="363"/>
      <c r="AX95" s="363"/>
      <c r="AY95" s="363"/>
      <c r="AZ95" s="363"/>
      <c r="BA95" s="363"/>
      <c r="BB95" s="363"/>
    </row>
    <row r="96" s="198" customFormat="1" ht="14.1" customHeight="1" spans="1:54">
      <c r="A96" s="218" t="s">
        <v>792</v>
      </c>
      <c r="B96" s="364" t="s">
        <v>793</v>
      </c>
      <c r="C96" s="242"/>
      <c r="D96" s="364" t="s">
        <v>794</v>
      </c>
      <c r="E96" s="365" t="s">
        <v>612</v>
      </c>
      <c r="F96" s="265">
        <f t="shared" ref="F96:H99" si="6">F95+7</f>
        <v>46000</v>
      </c>
      <c r="G96" s="265">
        <f t="shared" si="6"/>
        <v>46007</v>
      </c>
      <c r="H96" s="265">
        <f t="shared" si="6"/>
        <v>46008</v>
      </c>
      <c r="I96" s="366"/>
      <c r="J96" s="363"/>
      <c r="K96" s="363"/>
      <c r="L96" s="363"/>
      <c r="M96" s="363"/>
      <c r="N96" s="363"/>
      <c r="O96" s="363"/>
      <c r="P96" s="363"/>
      <c r="Q96" s="363"/>
      <c r="R96" s="363"/>
      <c r="S96" s="363"/>
      <c r="T96" s="363"/>
      <c r="U96" s="363"/>
      <c r="V96" s="363"/>
      <c r="W96" s="363"/>
      <c r="X96" s="363"/>
      <c r="Y96" s="363"/>
      <c r="Z96" s="363"/>
      <c r="AA96" s="363"/>
      <c r="AB96" s="363"/>
      <c r="AC96" s="363"/>
      <c r="AD96" s="363"/>
      <c r="AE96" s="363"/>
      <c r="AF96" s="363"/>
      <c r="AG96" s="363"/>
      <c r="AH96" s="363"/>
      <c r="AI96" s="363"/>
      <c r="AJ96" s="363"/>
      <c r="AK96" s="363"/>
      <c r="AL96" s="363"/>
      <c r="AM96" s="363"/>
      <c r="AN96" s="363"/>
      <c r="AO96" s="363"/>
      <c r="AP96" s="363"/>
      <c r="AQ96" s="363"/>
      <c r="AR96" s="363"/>
      <c r="AS96" s="363"/>
      <c r="AT96" s="363"/>
      <c r="AU96" s="363"/>
      <c r="AV96" s="363"/>
      <c r="AW96" s="363"/>
      <c r="AX96" s="363"/>
      <c r="AY96" s="363"/>
      <c r="AZ96" s="363"/>
      <c r="BA96" s="363"/>
      <c r="BB96" s="363"/>
    </row>
    <row r="97" s="198" customFormat="1" ht="14.1" customHeight="1" spans="1:54">
      <c r="A97" s="218" t="s">
        <v>795</v>
      </c>
      <c r="B97" s="364" t="s">
        <v>796</v>
      </c>
      <c r="C97" s="324"/>
      <c r="D97" s="364" t="s">
        <v>797</v>
      </c>
      <c r="E97" s="365" t="s">
        <v>612</v>
      </c>
      <c r="F97" s="265">
        <f t="shared" si="6"/>
        <v>46007</v>
      </c>
      <c r="G97" s="265">
        <f t="shared" si="6"/>
        <v>46014</v>
      </c>
      <c r="H97" s="265">
        <f t="shared" si="6"/>
        <v>46015</v>
      </c>
      <c r="I97" s="366"/>
      <c r="J97" s="363"/>
      <c r="K97" s="363"/>
      <c r="L97" s="363"/>
      <c r="M97" s="363"/>
      <c r="N97" s="363"/>
      <c r="O97" s="363"/>
      <c r="P97" s="363"/>
      <c r="Q97" s="363"/>
      <c r="R97" s="363"/>
      <c r="S97" s="363"/>
      <c r="T97" s="363"/>
      <c r="U97" s="363"/>
      <c r="V97" s="363"/>
      <c r="W97" s="363"/>
      <c r="X97" s="363"/>
      <c r="Y97" s="363"/>
      <c r="Z97" s="363"/>
      <c r="AA97" s="363"/>
      <c r="AB97" s="363"/>
      <c r="AC97" s="363"/>
      <c r="AD97" s="363"/>
      <c r="AE97" s="363"/>
      <c r="AF97" s="363"/>
      <c r="AG97" s="363"/>
      <c r="AH97" s="363"/>
      <c r="AI97" s="363"/>
      <c r="AJ97" s="363"/>
      <c r="AK97" s="363"/>
      <c r="AL97" s="363"/>
      <c r="AM97" s="363"/>
      <c r="AN97" s="363"/>
      <c r="AO97" s="363"/>
      <c r="AP97" s="363"/>
      <c r="AQ97" s="363"/>
      <c r="AR97" s="363"/>
      <c r="AS97" s="363"/>
      <c r="AT97" s="363"/>
      <c r="AU97" s="363"/>
      <c r="AV97" s="363"/>
      <c r="AW97" s="363"/>
      <c r="AX97" s="363"/>
      <c r="AY97" s="363"/>
      <c r="AZ97" s="363"/>
      <c r="BA97" s="363"/>
      <c r="BB97" s="363"/>
    </row>
    <row r="98" s="198" customFormat="1" ht="14.1" customHeight="1" spans="1:54">
      <c r="A98" s="218" t="s">
        <v>798</v>
      </c>
      <c r="B98" s="364" t="s">
        <v>799</v>
      </c>
      <c r="C98" s="367"/>
      <c r="D98" s="364" t="s">
        <v>800</v>
      </c>
      <c r="E98" s="325" t="s">
        <v>773</v>
      </c>
      <c r="F98" s="265">
        <f t="shared" si="6"/>
        <v>46014</v>
      </c>
      <c r="G98" s="265">
        <f t="shared" si="6"/>
        <v>46021</v>
      </c>
      <c r="H98" s="265">
        <f t="shared" si="6"/>
        <v>46022</v>
      </c>
      <c r="I98" s="366"/>
      <c r="J98" s="363"/>
      <c r="K98" s="363"/>
      <c r="L98" s="363"/>
      <c r="M98" s="363"/>
      <c r="N98" s="363"/>
      <c r="O98" s="363"/>
      <c r="P98" s="363"/>
      <c r="Q98" s="363"/>
      <c r="R98" s="363"/>
      <c r="S98" s="363"/>
      <c r="T98" s="363"/>
      <c r="U98" s="363"/>
      <c r="V98" s="363"/>
      <c r="W98" s="363"/>
      <c r="X98" s="363"/>
      <c r="Y98" s="363"/>
      <c r="Z98" s="363"/>
      <c r="AA98" s="363"/>
      <c r="AB98" s="363"/>
      <c r="AC98" s="363"/>
      <c r="AD98" s="363"/>
      <c r="AE98" s="363"/>
      <c r="AF98" s="363"/>
      <c r="AG98" s="363"/>
      <c r="AH98" s="363"/>
      <c r="AI98" s="363"/>
      <c r="AJ98" s="363"/>
      <c r="AK98" s="363"/>
      <c r="AL98" s="363"/>
      <c r="AM98" s="363"/>
      <c r="AN98" s="363"/>
      <c r="AO98" s="363"/>
      <c r="AP98" s="363"/>
      <c r="AQ98" s="363"/>
      <c r="AR98" s="363"/>
      <c r="AS98" s="363"/>
      <c r="AT98" s="363"/>
      <c r="AU98" s="363"/>
      <c r="AV98" s="363"/>
      <c r="AW98" s="363"/>
      <c r="AX98" s="363"/>
      <c r="AY98" s="363"/>
      <c r="AZ98" s="363"/>
      <c r="BA98" s="363"/>
      <c r="BB98" s="363"/>
    </row>
    <row r="99" s="198" customFormat="1" ht="14.1" customHeight="1" spans="1:54">
      <c r="A99" s="218"/>
      <c r="B99" s="368" t="s">
        <v>766</v>
      </c>
      <c r="C99" s="367"/>
      <c r="D99" s="364"/>
      <c r="E99" s="365" t="s">
        <v>612</v>
      </c>
      <c r="F99" s="265">
        <f t="shared" si="6"/>
        <v>46021</v>
      </c>
      <c r="G99" s="265">
        <f t="shared" si="6"/>
        <v>46028</v>
      </c>
      <c r="H99" s="265">
        <f t="shared" si="6"/>
        <v>46029</v>
      </c>
      <c r="I99" s="366"/>
      <c r="J99" s="363"/>
      <c r="K99" s="363"/>
      <c r="L99" s="363"/>
      <c r="M99" s="363"/>
      <c r="N99" s="363"/>
      <c r="O99" s="363"/>
      <c r="P99" s="363"/>
      <c r="Q99" s="363"/>
      <c r="R99" s="363"/>
      <c r="S99" s="363"/>
      <c r="T99" s="363"/>
      <c r="U99" s="363"/>
      <c r="V99" s="363"/>
      <c r="W99" s="363"/>
      <c r="X99" s="363"/>
      <c r="Y99" s="363"/>
      <c r="Z99" s="363"/>
      <c r="AA99" s="363"/>
      <c r="AB99" s="363"/>
      <c r="AC99" s="363"/>
      <c r="AD99" s="363"/>
      <c r="AE99" s="363"/>
      <c r="AF99" s="363"/>
      <c r="AG99" s="363"/>
      <c r="AH99" s="363"/>
      <c r="AI99" s="363"/>
      <c r="AJ99" s="363"/>
      <c r="AK99" s="363"/>
      <c r="AL99" s="363"/>
      <c r="AM99" s="363"/>
      <c r="AN99" s="363"/>
      <c r="AO99" s="363"/>
      <c r="AP99" s="363"/>
      <c r="AQ99" s="363"/>
      <c r="AR99" s="363"/>
      <c r="AS99" s="363"/>
      <c r="AT99" s="363"/>
      <c r="AU99" s="363"/>
      <c r="AV99" s="363"/>
      <c r="AW99" s="363"/>
      <c r="AX99" s="363"/>
      <c r="AY99" s="363"/>
      <c r="AZ99" s="363"/>
      <c r="BA99" s="363"/>
      <c r="BB99" s="363"/>
    </row>
    <row r="100" s="198" customFormat="1" ht="14.1" customHeight="1" spans="1:54">
      <c r="A100" s="218"/>
      <c r="B100" s="328"/>
      <c r="C100" s="369"/>
      <c r="D100" s="370"/>
      <c r="E100" s="346"/>
      <c r="F100" s="371"/>
      <c r="G100" s="371"/>
      <c r="H100" s="371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  <c r="S100" s="363"/>
      <c r="T100" s="363"/>
      <c r="U100" s="363"/>
      <c r="V100" s="363"/>
      <c r="W100" s="363"/>
      <c r="X100" s="363"/>
      <c r="Y100" s="363"/>
      <c r="Z100" s="363"/>
      <c r="AA100" s="363"/>
      <c r="AB100" s="363"/>
      <c r="AC100" s="363"/>
      <c r="AD100" s="363"/>
      <c r="AE100" s="363"/>
      <c r="AF100" s="363"/>
      <c r="AG100" s="363"/>
      <c r="AH100" s="363"/>
      <c r="AI100" s="363"/>
      <c r="AJ100" s="363"/>
      <c r="AK100" s="363"/>
      <c r="AL100" s="363"/>
      <c r="AM100" s="363"/>
      <c r="AN100" s="363"/>
      <c r="AO100" s="363"/>
      <c r="AP100" s="363"/>
      <c r="AQ100" s="363"/>
      <c r="AR100" s="363"/>
      <c r="AS100" s="363"/>
      <c r="AT100" s="363"/>
      <c r="AU100" s="363"/>
      <c r="AV100" s="363"/>
      <c r="AW100" s="363"/>
      <c r="AX100" s="363"/>
      <c r="AY100" s="363"/>
      <c r="AZ100" s="363"/>
      <c r="BA100" s="363"/>
      <c r="BB100" s="363"/>
    </row>
    <row r="101" s="197" customFormat="1" ht="14.1" customHeight="1" spans="1:54">
      <c r="A101" s="218"/>
      <c r="B101" s="372" t="s">
        <v>801</v>
      </c>
      <c r="C101" s="372"/>
      <c r="D101" s="372"/>
      <c r="E101" s="372"/>
      <c r="F101" s="372"/>
      <c r="G101" s="372"/>
      <c r="H101" s="372"/>
      <c r="I101" s="372"/>
      <c r="J101" s="372"/>
      <c r="K101" s="372"/>
      <c r="L101" s="372"/>
      <c r="M101" s="354"/>
      <c r="N101" s="354"/>
      <c r="O101" s="354"/>
      <c r="P101" s="354"/>
      <c r="Q101" s="354"/>
      <c r="R101" s="354"/>
      <c r="S101" s="354"/>
      <c r="T101" s="354"/>
      <c r="U101" s="354"/>
      <c r="V101" s="354"/>
      <c r="W101" s="354"/>
      <c r="X101" s="354"/>
      <c r="Y101" s="354"/>
      <c r="Z101" s="354"/>
      <c r="AA101" s="354"/>
      <c r="AB101" s="354"/>
      <c r="AC101" s="354"/>
      <c r="AD101" s="354"/>
      <c r="AE101" s="354"/>
      <c r="AF101" s="354"/>
      <c r="AG101" s="354"/>
      <c r="AH101" s="354"/>
      <c r="AI101" s="354"/>
      <c r="AJ101" s="354"/>
      <c r="AK101" s="354"/>
      <c r="AL101" s="354"/>
      <c r="AM101" s="354"/>
      <c r="AN101" s="354"/>
      <c r="AO101" s="354"/>
      <c r="AP101" s="354"/>
      <c r="AQ101" s="354"/>
      <c r="AR101" s="354"/>
      <c r="AS101" s="354"/>
      <c r="AT101" s="354"/>
      <c r="AU101" s="354"/>
      <c r="AV101" s="354"/>
      <c r="AW101" s="354"/>
      <c r="AX101" s="354"/>
      <c r="AY101" s="354"/>
      <c r="AZ101" s="354"/>
      <c r="BA101" s="354"/>
      <c r="BB101" s="354"/>
    </row>
    <row r="102" s="197" customFormat="1" ht="14.1" customHeight="1" spans="1:54">
      <c r="A102" s="218"/>
      <c r="B102" s="283" t="s">
        <v>26</v>
      </c>
      <c r="C102" s="283" t="s">
        <v>459</v>
      </c>
      <c r="D102" s="356" t="s">
        <v>27</v>
      </c>
      <c r="E102" s="356" t="s">
        <v>28</v>
      </c>
      <c r="F102" s="283" t="s">
        <v>7</v>
      </c>
      <c r="G102" s="283" t="s">
        <v>802</v>
      </c>
      <c r="H102" s="283" t="s">
        <v>212</v>
      </c>
      <c r="I102" s="283" t="s">
        <v>788</v>
      </c>
      <c r="J102" s="283" t="s">
        <v>641</v>
      </c>
      <c r="K102" s="283" t="s">
        <v>803</v>
      </c>
      <c r="L102" s="283" t="s">
        <v>804</v>
      </c>
      <c r="M102" s="354"/>
      <c r="N102" s="354"/>
      <c r="O102" s="354"/>
      <c r="P102" s="354"/>
      <c r="Q102" s="354"/>
      <c r="R102" s="354"/>
      <c r="S102" s="354"/>
      <c r="T102" s="354"/>
      <c r="U102" s="354"/>
      <c r="V102" s="354"/>
      <c r="W102" s="354"/>
      <c r="X102" s="354"/>
      <c r="Y102" s="354"/>
      <c r="Z102" s="354"/>
      <c r="AA102" s="354"/>
      <c r="AB102" s="354"/>
      <c r="AC102" s="354"/>
      <c r="AD102" s="354"/>
      <c r="AE102" s="354"/>
      <c r="AF102" s="354"/>
      <c r="AG102" s="354"/>
      <c r="AH102" s="354"/>
      <c r="AI102" s="354"/>
      <c r="AJ102" s="354"/>
      <c r="AK102" s="354"/>
      <c r="AL102" s="354"/>
      <c r="AM102" s="354"/>
      <c r="AN102" s="354"/>
      <c r="AO102" s="354"/>
      <c r="AP102" s="354"/>
      <c r="AQ102" s="354"/>
      <c r="AR102" s="354"/>
      <c r="AS102" s="354"/>
      <c r="AT102" s="354"/>
      <c r="AU102" s="354"/>
      <c r="AV102" s="354"/>
      <c r="AW102" s="354"/>
      <c r="AX102" s="354"/>
      <c r="AY102" s="354"/>
      <c r="AZ102" s="354"/>
      <c r="BA102" s="354"/>
      <c r="BB102" s="354"/>
    </row>
    <row r="103" s="199" customFormat="1" ht="14.1" customHeight="1" spans="1:54">
      <c r="A103" s="218"/>
      <c r="B103" s="283" t="s">
        <v>9</v>
      </c>
      <c r="C103" s="283"/>
      <c r="D103" s="356" t="s">
        <v>11</v>
      </c>
      <c r="E103" s="356" t="s">
        <v>12</v>
      </c>
      <c r="F103" s="283" t="s">
        <v>14</v>
      </c>
      <c r="G103" s="283" t="s">
        <v>578</v>
      </c>
      <c r="H103" s="283" t="s">
        <v>225</v>
      </c>
      <c r="I103" s="283" t="s">
        <v>805</v>
      </c>
      <c r="J103" s="283" t="s">
        <v>504</v>
      </c>
      <c r="K103" s="283" t="s">
        <v>806</v>
      </c>
      <c r="L103" s="283" t="s">
        <v>807</v>
      </c>
      <c r="M103" s="373"/>
      <c r="N103" s="373"/>
      <c r="O103" s="373"/>
      <c r="P103" s="373"/>
      <c r="Q103" s="373"/>
      <c r="R103" s="373"/>
      <c r="S103" s="373"/>
      <c r="T103" s="373"/>
      <c r="U103" s="373"/>
      <c r="V103" s="373"/>
      <c r="W103" s="373"/>
      <c r="X103" s="373"/>
      <c r="Y103" s="373"/>
      <c r="Z103" s="373"/>
      <c r="AA103" s="373"/>
      <c r="AB103" s="373"/>
      <c r="AC103" s="373"/>
      <c r="AD103" s="373"/>
      <c r="AE103" s="373"/>
      <c r="AF103" s="373"/>
      <c r="AG103" s="373"/>
      <c r="AH103" s="373"/>
      <c r="AI103" s="373"/>
      <c r="AJ103" s="373"/>
      <c r="AK103" s="373"/>
      <c r="AL103" s="373"/>
      <c r="AM103" s="373"/>
      <c r="AN103" s="373"/>
      <c r="AO103" s="373"/>
      <c r="AP103" s="373"/>
      <c r="AQ103" s="373"/>
      <c r="AR103" s="373"/>
      <c r="AS103" s="373"/>
      <c r="AT103" s="373"/>
      <c r="AU103" s="373"/>
      <c r="AV103" s="373"/>
      <c r="AW103" s="373"/>
      <c r="AX103" s="373"/>
      <c r="AY103" s="373"/>
      <c r="AZ103" s="373"/>
      <c r="BA103" s="373"/>
      <c r="BB103" s="373"/>
    </row>
    <row r="104" s="199" customFormat="1" ht="14.1" customHeight="1" spans="1:54">
      <c r="A104" s="218" t="s">
        <v>808</v>
      </c>
      <c r="B104" s="325" t="s">
        <v>809</v>
      </c>
      <c r="C104" s="324"/>
      <c r="D104" s="325" t="s">
        <v>810</v>
      </c>
      <c r="E104" s="325" t="s">
        <v>653</v>
      </c>
      <c r="F104" s="374">
        <v>45996</v>
      </c>
      <c r="G104" s="374">
        <f>F105+2</f>
        <v>46005</v>
      </c>
      <c r="H104" s="374">
        <f>F105+7</f>
        <v>46010</v>
      </c>
      <c r="I104" s="375">
        <f>F105+9</f>
        <v>46012</v>
      </c>
      <c r="J104" s="374">
        <f>F105+9</f>
        <v>46012</v>
      </c>
      <c r="K104" s="374">
        <f>F105+14</f>
        <v>46017</v>
      </c>
      <c r="L104" s="288">
        <f>F105+16</f>
        <v>46019</v>
      </c>
      <c r="M104" s="194"/>
      <c r="N104" s="373"/>
      <c r="O104" s="373"/>
      <c r="P104" s="373"/>
      <c r="Q104" s="373"/>
      <c r="R104" s="373"/>
      <c r="S104" s="373"/>
      <c r="T104" s="373"/>
      <c r="U104" s="373"/>
      <c r="V104" s="373"/>
      <c r="W104" s="373"/>
      <c r="X104" s="373"/>
      <c r="Y104" s="373"/>
      <c r="Z104" s="373"/>
      <c r="AA104" s="373"/>
      <c r="AB104" s="373"/>
      <c r="AC104" s="373"/>
      <c r="AD104" s="373"/>
      <c r="AE104" s="373"/>
      <c r="AF104" s="373"/>
      <c r="AG104" s="373"/>
      <c r="AH104" s="373"/>
      <c r="AI104" s="373"/>
      <c r="AJ104" s="373"/>
      <c r="AK104" s="373"/>
      <c r="AL104" s="373"/>
      <c r="AM104" s="373"/>
      <c r="AN104" s="373"/>
      <c r="AO104" s="373"/>
      <c r="AP104" s="373"/>
      <c r="AQ104" s="373"/>
      <c r="AR104" s="373"/>
      <c r="AS104" s="373"/>
      <c r="AT104" s="373"/>
      <c r="AU104" s="373"/>
      <c r="AV104" s="373"/>
      <c r="AW104" s="373"/>
      <c r="AX104" s="373"/>
      <c r="AY104" s="373"/>
      <c r="AZ104" s="373"/>
      <c r="BA104" s="373"/>
      <c r="BB104" s="373"/>
    </row>
    <row r="105" s="199" customFormat="1" ht="14.1" customHeight="1" spans="1:54">
      <c r="A105" s="218"/>
      <c r="B105" s="252" t="s">
        <v>258</v>
      </c>
      <c r="C105" s="324"/>
      <c r="D105" s="325"/>
      <c r="E105" s="325"/>
      <c r="F105" s="376">
        <f>F104+7</f>
        <v>46003</v>
      </c>
      <c r="G105" s="376">
        <f t="shared" ref="G105:L107" si="7">G104+7</f>
        <v>46012</v>
      </c>
      <c r="H105" s="376">
        <f t="shared" si="7"/>
        <v>46017</v>
      </c>
      <c r="I105" s="376">
        <f t="shared" si="7"/>
        <v>46019</v>
      </c>
      <c r="J105" s="376">
        <f t="shared" si="7"/>
        <v>46019</v>
      </c>
      <c r="K105" s="376">
        <f t="shared" si="7"/>
        <v>46024</v>
      </c>
      <c r="L105" s="376">
        <f t="shared" si="7"/>
        <v>46026</v>
      </c>
      <c r="M105" s="194"/>
      <c r="N105" s="373"/>
      <c r="O105" s="373"/>
      <c r="P105" s="373"/>
      <c r="Q105" s="373"/>
      <c r="R105" s="373"/>
      <c r="S105" s="373"/>
      <c r="T105" s="373"/>
      <c r="U105" s="373"/>
      <c r="V105" s="373"/>
      <c r="W105" s="373"/>
      <c r="X105" s="373"/>
      <c r="Y105" s="373"/>
      <c r="Z105" s="373"/>
      <c r="AA105" s="373"/>
      <c r="AB105" s="373"/>
      <c r="AC105" s="373"/>
      <c r="AD105" s="373"/>
      <c r="AE105" s="373"/>
      <c r="AF105" s="373"/>
      <c r="AG105" s="373"/>
      <c r="AH105" s="373"/>
      <c r="AI105" s="373"/>
      <c r="AJ105" s="373"/>
      <c r="AK105" s="373"/>
      <c r="AL105" s="373"/>
      <c r="AM105" s="373"/>
      <c r="AN105" s="373"/>
      <c r="AO105" s="373"/>
      <c r="AP105" s="373"/>
      <c r="AQ105" s="373"/>
      <c r="AR105" s="373"/>
      <c r="AS105" s="373"/>
      <c r="AT105" s="373"/>
      <c r="AU105" s="373"/>
      <c r="AV105" s="373"/>
      <c r="AW105" s="373"/>
      <c r="AX105" s="373"/>
      <c r="AY105" s="373"/>
      <c r="AZ105" s="373"/>
      <c r="BA105" s="373"/>
      <c r="BB105" s="373"/>
    </row>
    <row r="106" s="199" customFormat="1" ht="14.1" customHeight="1" spans="1:54">
      <c r="A106" s="218" t="s">
        <v>811</v>
      </c>
      <c r="B106" s="221" t="s">
        <v>812</v>
      </c>
      <c r="C106" s="242"/>
      <c r="D106" s="221" t="s">
        <v>813</v>
      </c>
      <c r="E106" s="221" t="s">
        <v>612</v>
      </c>
      <c r="F106" s="288">
        <f>F105+7</f>
        <v>46010</v>
      </c>
      <c r="G106" s="288">
        <f t="shared" si="7"/>
        <v>46019</v>
      </c>
      <c r="H106" s="288">
        <f t="shared" si="7"/>
        <v>46024</v>
      </c>
      <c r="I106" s="377">
        <f t="shared" si="7"/>
        <v>46026</v>
      </c>
      <c r="J106" s="288">
        <f t="shared" si="7"/>
        <v>46026</v>
      </c>
      <c r="K106" s="288">
        <f t="shared" si="7"/>
        <v>46031</v>
      </c>
      <c r="L106" s="377">
        <f t="shared" si="7"/>
        <v>46033</v>
      </c>
      <c r="M106" s="251"/>
      <c r="N106" s="373"/>
      <c r="O106" s="373"/>
      <c r="P106" s="373"/>
      <c r="Q106" s="373"/>
      <c r="R106" s="373"/>
      <c r="S106" s="373"/>
      <c r="T106" s="373"/>
      <c r="U106" s="373"/>
      <c r="V106" s="373"/>
      <c r="W106" s="373"/>
      <c r="X106" s="373"/>
      <c r="Y106" s="373"/>
      <c r="Z106" s="373"/>
      <c r="AA106" s="373"/>
      <c r="AB106" s="373"/>
      <c r="AC106" s="373"/>
      <c r="AD106" s="373"/>
      <c r="AE106" s="373"/>
      <c r="AF106" s="373"/>
      <c r="AG106" s="373"/>
      <c r="AH106" s="373"/>
      <c r="AI106" s="373"/>
      <c r="AJ106" s="373"/>
      <c r="AK106" s="373"/>
      <c r="AL106" s="373"/>
      <c r="AM106" s="373"/>
      <c r="AN106" s="373"/>
      <c r="AO106" s="373"/>
      <c r="AP106" s="373"/>
      <c r="AQ106" s="373"/>
      <c r="AR106" s="373"/>
      <c r="AS106" s="373"/>
      <c r="AT106" s="373"/>
      <c r="AU106" s="373"/>
      <c r="AV106" s="373"/>
      <c r="AW106" s="373"/>
      <c r="AX106" s="373"/>
      <c r="AY106" s="373"/>
      <c r="AZ106" s="373"/>
      <c r="BA106" s="373"/>
      <c r="BB106" s="373"/>
    </row>
    <row r="107" s="197" customFormat="1" ht="14.1" customHeight="1" spans="1:54">
      <c r="A107" s="218" t="s">
        <v>814</v>
      </c>
      <c r="B107" s="325" t="s">
        <v>815</v>
      </c>
      <c r="C107" s="324"/>
      <c r="D107" s="325" t="s">
        <v>816</v>
      </c>
      <c r="E107" s="325" t="s">
        <v>653</v>
      </c>
      <c r="F107" s="374">
        <f>F106+7</f>
        <v>46017</v>
      </c>
      <c r="G107" s="374">
        <f t="shared" si="7"/>
        <v>46026</v>
      </c>
      <c r="H107" s="374">
        <f t="shared" si="7"/>
        <v>46031</v>
      </c>
      <c r="I107" s="375">
        <f t="shared" si="7"/>
        <v>46033</v>
      </c>
      <c r="J107" s="374">
        <f t="shared" si="7"/>
        <v>46033</v>
      </c>
      <c r="K107" s="374">
        <f t="shared" si="7"/>
        <v>46038</v>
      </c>
      <c r="L107" s="375">
        <f t="shared" si="7"/>
        <v>46040</v>
      </c>
      <c r="M107" s="194"/>
      <c r="N107" s="354"/>
      <c r="O107" s="354"/>
      <c r="P107" s="354"/>
      <c r="Q107" s="354"/>
      <c r="R107" s="354"/>
      <c r="S107" s="354"/>
      <c r="T107" s="354"/>
      <c r="U107" s="354"/>
      <c r="V107" s="354"/>
      <c r="W107" s="354"/>
      <c r="X107" s="354"/>
      <c r="Y107" s="354"/>
      <c r="Z107" s="354"/>
      <c r="AA107" s="354"/>
      <c r="AB107" s="354"/>
      <c r="AC107" s="354"/>
      <c r="AD107" s="354"/>
      <c r="AE107" s="354"/>
      <c r="AF107" s="354"/>
      <c r="AG107" s="354"/>
      <c r="AH107" s="354"/>
      <c r="AI107" s="354"/>
      <c r="AJ107" s="354"/>
      <c r="AK107" s="354"/>
      <c r="AL107" s="354"/>
      <c r="AM107" s="354"/>
      <c r="AN107" s="354"/>
      <c r="AO107" s="354"/>
      <c r="AP107" s="354"/>
      <c r="AQ107" s="354"/>
      <c r="AR107" s="354"/>
      <c r="AS107" s="354"/>
      <c r="AT107" s="354"/>
      <c r="AU107" s="354"/>
      <c r="AV107" s="354"/>
      <c r="AW107" s="354"/>
      <c r="AX107" s="354"/>
      <c r="AY107" s="354"/>
      <c r="AZ107" s="354"/>
      <c r="BA107" s="354"/>
      <c r="BB107" s="354"/>
    </row>
    <row r="108" s="197" customFormat="1" ht="14.1" customHeight="1" spans="1:54">
      <c r="A108" s="218"/>
      <c r="B108" s="344"/>
      <c r="C108" s="346"/>
      <c r="D108" s="346"/>
      <c r="E108" s="346"/>
      <c r="F108" s="347"/>
      <c r="G108" s="347"/>
      <c r="H108" s="347"/>
      <c r="I108" s="378"/>
      <c r="J108" s="347"/>
      <c r="K108" s="347"/>
      <c r="L108" s="347"/>
      <c r="M108" s="354"/>
      <c r="N108" s="354"/>
      <c r="O108" s="354"/>
      <c r="P108" s="354"/>
      <c r="Q108" s="354"/>
      <c r="R108" s="354"/>
      <c r="S108" s="354"/>
      <c r="T108" s="354"/>
      <c r="U108" s="354"/>
      <c r="V108" s="354"/>
      <c r="W108" s="354"/>
      <c r="X108" s="354"/>
      <c r="Y108" s="354"/>
      <c r="Z108" s="354"/>
      <c r="AA108" s="354"/>
      <c r="AB108" s="354"/>
      <c r="AC108" s="354"/>
      <c r="AD108" s="354"/>
      <c r="AE108" s="354"/>
      <c r="AF108" s="354"/>
      <c r="AG108" s="354"/>
      <c r="AH108" s="354"/>
      <c r="AI108" s="354"/>
      <c r="AJ108" s="354"/>
      <c r="AK108" s="354"/>
      <c r="AL108" s="354"/>
      <c r="AM108" s="354"/>
      <c r="AN108" s="354"/>
      <c r="AO108" s="354"/>
      <c r="AP108" s="354"/>
      <c r="AQ108" s="354"/>
      <c r="AR108" s="354"/>
      <c r="AS108" s="354"/>
      <c r="AT108" s="354"/>
      <c r="AU108" s="354"/>
      <c r="AV108" s="354"/>
      <c r="AW108" s="354"/>
      <c r="AX108" s="354"/>
      <c r="AY108" s="354"/>
      <c r="AZ108" s="354"/>
      <c r="BA108" s="354"/>
      <c r="BB108" s="354"/>
    </row>
    <row r="109" s="197" customFormat="1" ht="14.1" customHeight="1" spans="1:54">
      <c r="A109" s="218"/>
      <c r="B109" s="379" t="s">
        <v>817</v>
      </c>
      <c r="C109" s="379"/>
      <c r="D109" s="379"/>
      <c r="E109" s="379"/>
      <c r="F109" s="379"/>
      <c r="G109" s="379"/>
      <c r="H109" s="379"/>
      <c r="I109" s="379"/>
      <c r="J109" s="379"/>
      <c r="K109" s="379"/>
      <c r="L109" s="379"/>
      <c r="M109" s="354"/>
      <c r="N109" s="354"/>
      <c r="O109" s="354"/>
      <c r="P109" s="354"/>
      <c r="Q109" s="354"/>
      <c r="R109" s="354"/>
      <c r="S109" s="354"/>
      <c r="T109" s="354"/>
      <c r="U109" s="354"/>
      <c r="V109" s="354"/>
      <c r="W109" s="354"/>
      <c r="X109" s="354"/>
      <c r="Y109" s="354"/>
      <c r="Z109" s="354"/>
      <c r="AA109" s="354"/>
      <c r="AB109" s="354"/>
      <c r="AC109" s="354"/>
      <c r="AD109" s="354"/>
      <c r="AE109" s="354"/>
      <c r="AF109" s="354"/>
      <c r="AG109" s="354"/>
      <c r="AH109" s="354"/>
      <c r="AI109" s="354"/>
      <c r="AJ109" s="354"/>
      <c r="AK109" s="354"/>
      <c r="AL109" s="354"/>
      <c r="AM109" s="354"/>
      <c r="AN109" s="354"/>
      <c r="AO109" s="354"/>
      <c r="AP109" s="354"/>
      <c r="AQ109" s="354"/>
      <c r="AR109" s="354"/>
      <c r="AS109" s="354"/>
      <c r="AT109" s="354"/>
      <c r="AU109" s="354"/>
      <c r="AV109" s="354"/>
      <c r="AW109" s="354"/>
      <c r="AX109" s="354"/>
      <c r="AY109" s="354"/>
      <c r="AZ109" s="354"/>
      <c r="BA109" s="354"/>
    </row>
    <row r="110" s="197" customFormat="1" ht="14.1" customHeight="1" spans="1:54">
      <c r="A110" s="218"/>
      <c r="B110" s="380" t="s">
        <v>26</v>
      </c>
      <c r="C110" s="380" t="s">
        <v>459</v>
      </c>
      <c r="D110" s="380" t="s">
        <v>27</v>
      </c>
      <c r="E110" s="380" t="s">
        <v>28</v>
      </c>
      <c r="F110" s="380" t="s">
        <v>6</v>
      </c>
      <c r="G110" s="380" t="s">
        <v>7</v>
      </c>
      <c r="H110" s="380" t="s">
        <v>212</v>
      </c>
      <c r="I110" s="380" t="s">
        <v>788</v>
      </c>
      <c r="J110" s="380" t="s">
        <v>818</v>
      </c>
      <c r="K110" s="380" t="s">
        <v>645</v>
      </c>
      <c r="L110" s="380" t="s">
        <v>819</v>
      </c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4"/>
      <c r="AE110" s="354"/>
      <c r="AF110" s="354"/>
      <c r="AG110" s="354"/>
      <c r="AH110" s="354"/>
      <c r="AI110" s="354"/>
      <c r="AJ110" s="354"/>
      <c r="AK110" s="354"/>
      <c r="AL110" s="354"/>
      <c r="AM110" s="354"/>
      <c r="AN110" s="354"/>
      <c r="AO110" s="354"/>
      <c r="AP110" s="354"/>
      <c r="AQ110" s="354"/>
      <c r="AR110" s="354"/>
      <c r="AS110" s="354"/>
      <c r="AT110" s="354"/>
      <c r="AU110" s="354"/>
      <c r="AV110" s="354"/>
      <c r="AW110" s="354"/>
      <c r="AX110" s="354"/>
      <c r="AY110" s="354"/>
      <c r="AZ110" s="354"/>
      <c r="BA110" s="354"/>
    </row>
    <row r="111" s="197" customFormat="1" ht="14.1" customHeight="1" spans="1:54">
      <c r="A111" s="218"/>
      <c r="B111" s="381" t="s">
        <v>9</v>
      </c>
      <c r="C111" s="380"/>
      <c r="D111" s="381" t="s">
        <v>11</v>
      </c>
      <c r="E111" s="381" t="s">
        <v>12</v>
      </c>
      <c r="F111" s="380" t="s">
        <v>13</v>
      </c>
      <c r="G111" s="380" t="s">
        <v>14</v>
      </c>
      <c r="H111" s="380" t="s">
        <v>225</v>
      </c>
      <c r="I111" s="380" t="s">
        <v>504</v>
      </c>
      <c r="J111" s="380" t="s">
        <v>679</v>
      </c>
      <c r="K111" s="380" t="s">
        <v>649</v>
      </c>
      <c r="L111" s="380" t="s">
        <v>680</v>
      </c>
      <c r="M111" s="354"/>
      <c r="N111" s="354"/>
      <c r="O111" s="354"/>
      <c r="P111" s="354"/>
      <c r="Q111" s="354"/>
      <c r="R111" s="354"/>
      <c r="S111" s="354"/>
      <c r="T111" s="354"/>
      <c r="U111" s="354"/>
      <c r="V111" s="354"/>
      <c r="W111" s="354"/>
      <c r="X111" s="354"/>
      <c r="Y111" s="354"/>
      <c r="Z111" s="354"/>
      <c r="AA111" s="354"/>
      <c r="AB111" s="354"/>
      <c r="AC111" s="354"/>
      <c r="AD111" s="354"/>
      <c r="AE111" s="354"/>
      <c r="AF111" s="354"/>
      <c r="AG111" s="354"/>
      <c r="AH111" s="354"/>
      <c r="AI111" s="354"/>
      <c r="AJ111" s="354"/>
      <c r="AK111" s="354"/>
      <c r="AL111" s="354"/>
      <c r="AM111" s="354"/>
      <c r="AN111" s="354"/>
      <c r="AO111" s="354"/>
      <c r="AP111" s="354"/>
      <c r="AQ111" s="354"/>
      <c r="AR111" s="354"/>
      <c r="AS111" s="354"/>
      <c r="AT111" s="354"/>
      <c r="AU111" s="354"/>
      <c r="AV111" s="354"/>
      <c r="AW111" s="354"/>
      <c r="AX111" s="354"/>
      <c r="AY111" s="354"/>
      <c r="AZ111" s="354"/>
      <c r="BA111" s="354"/>
    </row>
    <row r="112" s="192" customFormat="1" ht="14.1" customHeight="1" spans="1:54">
      <c r="A112" s="218" t="s">
        <v>820</v>
      </c>
      <c r="B112" s="382" t="s">
        <v>821</v>
      </c>
      <c r="C112" s="324"/>
      <c r="D112" s="881" t="s">
        <v>822</v>
      </c>
      <c r="E112" s="384" t="s">
        <v>823</v>
      </c>
      <c r="F112" s="245">
        <v>45992</v>
      </c>
      <c r="G112" s="245">
        <f>F112</f>
        <v>45992</v>
      </c>
      <c r="H112" s="246">
        <f>G112+8</f>
        <v>46000</v>
      </c>
      <c r="I112" s="246">
        <f>H112+1</f>
        <v>46001</v>
      </c>
      <c r="J112" s="245">
        <f>I112+7</f>
        <v>46008</v>
      </c>
      <c r="K112" s="245">
        <f>J112+4</f>
        <v>46012</v>
      </c>
      <c r="L112" s="245">
        <f>K112+2</f>
        <v>46014</v>
      </c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  <c r="AL112" s="259"/>
      <c r="AM112" s="259"/>
      <c r="AN112" s="259"/>
      <c r="AO112" s="259"/>
      <c r="AP112" s="259"/>
      <c r="AQ112" s="259"/>
      <c r="AR112" s="259"/>
      <c r="AS112" s="259"/>
      <c r="AT112" s="259"/>
      <c r="AU112" s="259"/>
      <c r="AV112" s="259"/>
      <c r="AW112" s="259"/>
      <c r="AX112" s="259"/>
      <c r="AY112" s="259"/>
      <c r="AZ112" s="259"/>
    </row>
    <row r="113" s="199" customFormat="1" ht="14.1" customHeight="1" spans="1:54">
      <c r="A113" s="218"/>
      <c r="B113" s="385" t="s">
        <v>258</v>
      </c>
      <c r="C113" s="252"/>
      <c r="D113" s="383"/>
      <c r="E113" s="384" t="s">
        <v>824</v>
      </c>
      <c r="F113" s="245">
        <f>F112+7</f>
        <v>45999</v>
      </c>
      <c r="G113" s="245">
        <f>F113</f>
        <v>45999</v>
      </c>
      <c r="H113" s="245">
        <f>G113+8</f>
        <v>46007</v>
      </c>
      <c r="I113" s="246">
        <f>G113+9</f>
        <v>46008</v>
      </c>
      <c r="J113" s="245">
        <f>J112+7</f>
        <v>46015</v>
      </c>
      <c r="K113" s="245">
        <f>K112+7</f>
        <v>46019</v>
      </c>
      <c r="L113" s="245">
        <f>L112+7</f>
        <v>46021</v>
      </c>
      <c r="M113" s="373"/>
      <c r="N113" s="373"/>
      <c r="O113" s="373"/>
      <c r="P113" s="373"/>
      <c r="Q113" s="373"/>
      <c r="R113" s="373"/>
      <c r="S113" s="373"/>
      <c r="T113" s="373"/>
      <c r="U113" s="373"/>
      <c r="V113" s="373"/>
      <c r="W113" s="373"/>
      <c r="X113" s="373"/>
      <c r="Y113" s="373"/>
      <c r="Z113" s="373"/>
      <c r="AA113" s="373"/>
      <c r="AB113" s="373"/>
      <c r="AC113" s="373"/>
      <c r="AD113" s="373"/>
      <c r="AE113" s="373"/>
      <c r="AF113" s="373"/>
      <c r="AG113" s="373"/>
      <c r="AH113" s="373"/>
      <c r="AI113" s="373"/>
      <c r="AJ113" s="373"/>
      <c r="AK113" s="373"/>
      <c r="AL113" s="373"/>
      <c r="AM113" s="373"/>
      <c r="AN113" s="373"/>
      <c r="AO113" s="373"/>
      <c r="AP113" s="373"/>
      <c r="AQ113" s="373"/>
      <c r="AR113" s="373"/>
      <c r="AS113" s="373"/>
      <c r="AT113" s="373"/>
      <c r="AU113" s="373"/>
      <c r="AV113" s="373"/>
      <c r="AW113" s="373"/>
      <c r="AX113" s="373"/>
      <c r="AY113" s="373"/>
      <c r="AZ113" s="373"/>
    </row>
    <row r="114" s="192" customFormat="1" ht="14.1" customHeight="1" spans="1:54">
      <c r="A114" s="218"/>
      <c r="B114" s="385" t="s">
        <v>258</v>
      </c>
      <c r="C114" s="252"/>
      <c r="D114" s="383"/>
      <c r="E114" s="384" t="s">
        <v>823</v>
      </c>
      <c r="F114" s="245">
        <f>F112+14</f>
        <v>46006</v>
      </c>
      <c r="G114" s="245">
        <f>F114</f>
        <v>46006</v>
      </c>
      <c r="H114" s="246">
        <f>G114+8</f>
        <v>46014</v>
      </c>
      <c r="I114" s="246">
        <f>I113+7</f>
        <v>46015</v>
      </c>
      <c r="J114" s="245">
        <f t="shared" ref="J114:L115" si="8">J112+14</f>
        <v>46022</v>
      </c>
      <c r="K114" s="245">
        <f t="shared" si="8"/>
        <v>46026</v>
      </c>
      <c r="L114" s="245">
        <f t="shared" si="8"/>
        <v>46028</v>
      </c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59"/>
      <c r="AI114" s="259"/>
      <c r="AJ114" s="259"/>
      <c r="AK114" s="259"/>
      <c r="AL114" s="259"/>
      <c r="AM114" s="259"/>
      <c r="AN114" s="259"/>
      <c r="AO114" s="259"/>
      <c r="AP114" s="259"/>
      <c r="AQ114" s="259"/>
      <c r="AR114" s="259"/>
      <c r="AS114" s="259"/>
      <c r="AT114" s="259"/>
      <c r="AU114" s="259"/>
      <c r="AV114" s="259"/>
      <c r="AW114" s="259"/>
      <c r="AX114" s="259"/>
      <c r="AY114" s="259"/>
      <c r="AZ114" s="259"/>
    </row>
    <row r="115" s="192" customFormat="1" ht="14.1" customHeight="1" spans="1:54">
      <c r="A115" s="218" t="s">
        <v>825</v>
      </c>
      <c r="B115" s="881" t="s">
        <v>826</v>
      </c>
      <c r="C115" s="252"/>
      <c r="D115" s="881" t="s">
        <v>776</v>
      </c>
      <c r="E115" s="384" t="s">
        <v>823</v>
      </c>
      <c r="F115" s="245">
        <f>F113+14</f>
        <v>46013</v>
      </c>
      <c r="G115" s="245">
        <f>F115</f>
        <v>46013</v>
      </c>
      <c r="H115" s="245">
        <f>G115+8</f>
        <v>46021</v>
      </c>
      <c r="I115" s="246">
        <f>G115+9</f>
        <v>46022</v>
      </c>
      <c r="J115" s="245">
        <f t="shared" si="8"/>
        <v>46029</v>
      </c>
      <c r="K115" s="245">
        <f t="shared" si="8"/>
        <v>46033</v>
      </c>
      <c r="L115" s="245">
        <f t="shared" si="8"/>
        <v>46035</v>
      </c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59"/>
      <c r="AI115" s="259"/>
      <c r="AJ115" s="259"/>
      <c r="AK115" s="259"/>
      <c r="AL115" s="259"/>
      <c r="AM115" s="259"/>
      <c r="AN115" s="259"/>
      <c r="AO115" s="259"/>
      <c r="AP115" s="259"/>
      <c r="AQ115" s="259"/>
      <c r="AR115" s="259"/>
      <c r="AS115" s="259"/>
      <c r="AT115" s="259"/>
      <c r="AU115" s="259"/>
      <c r="AV115" s="259"/>
      <c r="AW115" s="259"/>
      <c r="AX115" s="259"/>
      <c r="AY115" s="259"/>
      <c r="AZ115" s="259"/>
    </row>
    <row r="116" s="192" customFormat="1" ht="14.1" customHeight="1" spans="1:54">
      <c r="A116" s="218" t="s">
        <v>827</v>
      </c>
      <c r="B116" s="384" t="s">
        <v>828</v>
      </c>
      <c r="C116" s="252"/>
      <c r="D116" s="881" t="s">
        <v>829</v>
      </c>
      <c r="E116" s="384" t="s">
        <v>830</v>
      </c>
      <c r="F116" s="245">
        <f>F114+14</f>
        <v>46020</v>
      </c>
      <c r="G116" s="245">
        <f>F116</f>
        <v>46020</v>
      </c>
      <c r="H116" s="245">
        <f>G116+8</f>
        <v>46028</v>
      </c>
      <c r="I116" s="246">
        <f>H116+1</f>
        <v>46029</v>
      </c>
      <c r="J116" s="245">
        <f>J115+7</f>
        <v>46036</v>
      </c>
      <c r="K116" s="245">
        <f>K115+7</f>
        <v>46040</v>
      </c>
      <c r="L116" s="245">
        <f>L115+7</f>
        <v>46042</v>
      </c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59"/>
      <c r="AI116" s="259"/>
      <c r="AJ116" s="259"/>
      <c r="AK116" s="259"/>
      <c r="AL116" s="259"/>
      <c r="AM116" s="259"/>
      <c r="AN116" s="259"/>
      <c r="AO116" s="259"/>
      <c r="AP116" s="259"/>
      <c r="AQ116" s="259"/>
      <c r="AR116" s="259"/>
      <c r="AS116" s="259"/>
      <c r="AT116" s="259"/>
      <c r="AU116" s="259"/>
      <c r="AV116" s="259"/>
      <c r="AW116" s="259"/>
      <c r="AX116" s="259"/>
      <c r="AY116" s="259"/>
      <c r="AZ116" s="259"/>
    </row>
    <row r="117" s="192" customFormat="1" ht="14.1" customHeight="1" spans="1:54">
      <c r="A117" s="218"/>
      <c r="B117" s="386"/>
      <c r="C117" s="387"/>
      <c r="D117" s="388"/>
      <c r="E117" s="238"/>
      <c r="F117" s="389"/>
      <c r="G117" s="389"/>
      <c r="H117" s="389"/>
      <c r="I117" s="390"/>
      <c r="J117" s="389"/>
      <c r="K117" s="389"/>
      <c r="L117" s="38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59"/>
      <c r="AI117" s="259"/>
      <c r="AJ117" s="259"/>
      <c r="AK117" s="259"/>
      <c r="AL117" s="259"/>
      <c r="AM117" s="259"/>
      <c r="AN117" s="259"/>
      <c r="AO117" s="259"/>
      <c r="AP117" s="259"/>
      <c r="AQ117" s="259"/>
      <c r="AR117" s="259"/>
      <c r="AS117" s="259"/>
      <c r="AT117" s="259"/>
      <c r="AU117" s="259"/>
      <c r="AV117" s="259"/>
      <c r="AW117" s="259"/>
      <c r="AX117" s="259"/>
      <c r="AY117" s="259"/>
      <c r="AZ117" s="259"/>
    </row>
    <row r="118" s="189" customFormat="1" ht="14.1" customHeight="1" spans="1:54">
      <c r="A118" s="218"/>
      <c r="B118" s="340" t="s">
        <v>831</v>
      </c>
      <c r="C118" s="340"/>
      <c r="D118" s="340"/>
      <c r="E118" s="340"/>
      <c r="F118" s="340"/>
      <c r="G118" s="340"/>
      <c r="H118" s="340"/>
      <c r="I118" s="340"/>
      <c r="J118" s="340"/>
    </row>
    <row r="119" s="189" customFormat="1" ht="14.1" customHeight="1" spans="1:54">
      <c r="A119" s="218"/>
      <c r="B119" s="340" t="s">
        <v>26</v>
      </c>
      <c r="C119" s="341" t="s">
        <v>459</v>
      </c>
      <c r="D119" s="341" t="s">
        <v>27</v>
      </c>
      <c r="E119" s="341" t="s">
        <v>28</v>
      </c>
      <c r="F119" s="340" t="s">
        <v>7</v>
      </c>
      <c r="G119" s="340" t="s">
        <v>212</v>
      </c>
      <c r="H119" s="340" t="s">
        <v>676</v>
      </c>
      <c r="I119" s="340" t="s">
        <v>645</v>
      </c>
      <c r="J119" s="340" t="s">
        <v>677</v>
      </c>
    </row>
    <row r="120" s="189" customFormat="1" ht="14.1" customHeight="1" spans="1:54">
      <c r="A120" s="218"/>
      <c r="B120" s="340" t="s">
        <v>9</v>
      </c>
      <c r="C120" s="341"/>
      <c r="D120" s="341" t="s">
        <v>11</v>
      </c>
      <c r="E120" s="391" t="s">
        <v>12</v>
      </c>
      <c r="F120" s="340" t="s">
        <v>14</v>
      </c>
      <c r="G120" s="340" t="s">
        <v>225</v>
      </c>
      <c r="H120" s="340" t="s">
        <v>679</v>
      </c>
      <c r="I120" s="340" t="s">
        <v>649</v>
      </c>
      <c r="J120" s="340" t="s">
        <v>648</v>
      </c>
    </row>
    <row r="121" s="189" customFormat="1" ht="14.1" customHeight="1" spans="1:54">
      <c r="A121" s="218" t="s">
        <v>832</v>
      </c>
      <c r="B121" s="325" t="s">
        <v>833</v>
      </c>
      <c r="C121" s="223"/>
      <c r="D121" s="265" t="s">
        <v>834</v>
      </c>
      <c r="E121" s="223" t="s">
        <v>128</v>
      </c>
      <c r="F121" s="223">
        <v>45996</v>
      </c>
      <c r="G121" s="223">
        <f>F121+9</f>
        <v>46005</v>
      </c>
      <c r="H121" s="223">
        <f>F121+17</f>
        <v>46013</v>
      </c>
      <c r="I121" s="223">
        <f>F121+19</f>
        <v>46015</v>
      </c>
      <c r="J121" s="223">
        <f>F121+23</f>
        <v>46019</v>
      </c>
    </row>
    <row r="122" s="189" customFormat="1" ht="14.1" customHeight="1" spans="1:54">
      <c r="A122" s="218" t="s">
        <v>835</v>
      </c>
      <c r="B122" s="325" t="s">
        <v>836</v>
      </c>
      <c r="C122" s="223"/>
      <c r="D122" s="265" t="s">
        <v>837</v>
      </c>
      <c r="E122" s="223" t="s">
        <v>128</v>
      </c>
      <c r="F122" s="223">
        <f>F121+7</f>
        <v>46003</v>
      </c>
      <c r="G122" s="223">
        <f t="shared" ref="G122:J122" si="9">G121+7</f>
        <v>46012</v>
      </c>
      <c r="H122" s="223">
        <f t="shared" si="9"/>
        <v>46020</v>
      </c>
      <c r="I122" s="223">
        <f t="shared" si="9"/>
        <v>46022</v>
      </c>
      <c r="J122" s="223">
        <f t="shared" si="9"/>
        <v>46026</v>
      </c>
    </row>
    <row r="123" s="189" customFormat="1" ht="14.1" customHeight="1" spans="1:54">
      <c r="A123" s="218" t="s">
        <v>838</v>
      </c>
      <c r="B123" s="325" t="s">
        <v>839</v>
      </c>
      <c r="C123" s="223"/>
      <c r="D123" s="265" t="s">
        <v>840</v>
      </c>
      <c r="E123" s="223" t="s">
        <v>128</v>
      </c>
      <c r="F123" s="223">
        <f>F122+7</f>
        <v>46010</v>
      </c>
      <c r="G123" s="223">
        <f>F123+9</f>
        <v>46019</v>
      </c>
      <c r="H123" s="223">
        <f>F123+17</f>
        <v>46027</v>
      </c>
      <c r="I123" s="223">
        <f>F123+19</f>
        <v>46029</v>
      </c>
      <c r="J123" s="223">
        <f>F123+23</f>
        <v>46033</v>
      </c>
    </row>
    <row r="124" s="189" customFormat="1" ht="14.1" customHeight="1" spans="1:54">
      <c r="A124" s="218"/>
      <c r="B124" s="392" t="s">
        <v>841</v>
      </c>
      <c r="C124" s="223"/>
      <c r="D124" s="265"/>
      <c r="E124" s="223" t="s">
        <v>128</v>
      </c>
      <c r="F124" s="223">
        <f>F123+7</f>
        <v>46017</v>
      </c>
      <c r="G124" s="223">
        <f t="shared" ref="G124:J124" si="10">G123+7</f>
        <v>46026</v>
      </c>
      <c r="H124" s="223">
        <f t="shared" si="10"/>
        <v>46034</v>
      </c>
      <c r="I124" s="223">
        <f t="shared" si="10"/>
        <v>46036</v>
      </c>
      <c r="J124" s="223">
        <f t="shared" si="10"/>
        <v>46040</v>
      </c>
    </row>
    <row r="125" s="197" customFormat="1" ht="14.1" customHeight="1" spans="1:54">
      <c r="A125" s="218"/>
      <c r="M125" s="354"/>
      <c r="N125" s="354"/>
      <c r="O125" s="354"/>
      <c r="P125" s="354"/>
      <c r="Q125" s="354"/>
      <c r="R125" s="354"/>
      <c r="S125" s="354"/>
      <c r="T125" s="354"/>
      <c r="U125" s="354"/>
      <c r="V125" s="354"/>
      <c r="W125" s="354"/>
      <c r="X125" s="354"/>
      <c r="Y125" s="354"/>
      <c r="Z125" s="354"/>
      <c r="AA125" s="354"/>
      <c r="AB125" s="354"/>
      <c r="AC125" s="354"/>
      <c r="AD125" s="354"/>
      <c r="AE125" s="354"/>
      <c r="AF125" s="354"/>
      <c r="AG125" s="354"/>
      <c r="AH125" s="354"/>
      <c r="AI125" s="354"/>
      <c r="AJ125" s="354"/>
      <c r="AK125" s="354"/>
      <c r="AL125" s="354"/>
      <c r="AM125" s="354"/>
      <c r="AN125" s="354"/>
      <c r="AO125" s="354"/>
      <c r="AP125" s="354"/>
      <c r="AQ125" s="354"/>
      <c r="AR125" s="354"/>
      <c r="AS125" s="354"/>
      <c r="AT125" s="354"/>
      <c r="AU125" s="354"/>
      <c r="AV125" s="354"/>
      <c r="AW125" s="354"/>
      <c r="AX125" s="354"/>
      <c r="AY125" s="354"/>
      <c r="AZ125" s="354"/>
      <c r="BA125" s="354"/>
      <c r="BB125" s="354"/>
    </row>
    <row r="126" s="197" customFormat="1" ht="14.1" customHeight="1" spans="1:54">
      <c r="A126" s="218"/>
      <c r="B126" s="393" t="s">
        <v>842</v>
      </c>
      <c r="C126" s="394"/>
      <c r="D126" s="394"/>
      <c r="E126" s="394"/>
      <c r="F126" s="394"/>
      <c r="G126" s="394"/>
      <c r="H126" s="395"/>
      <c r="M126" s="354"/>
      <c r="N126" s="354"/>
      <c r="O126" s="354"/>
      <c r="P126" s="354"/>
      <c r="Q126" s="354"/>
      <c r="R126" s="354"/>
      <c r="S126" s="354"/>
      <c r="T126" s="354"/>
      <c r="U126" s="354"/>
      <c r="V126" s="354"/>
      <c r="W126" s="354"/>
      <c r="X126" s="354"/>
      <c r="Y126" s="354"/>
      <c r="Z126" s="354"/>
      <c r="AA126" s="354"/>
      <c r="AB126" s="354"/>
      <c r="AC126" s="354"/>
      <c r="AD126" s="354"/>
      <c r="AE126" s="354"/>
      <c r="AF126" s="354"/>
      <c r="AG126" s="354"/>
      <c r="AH126" s="354"/>
      <c r="AI126" s="354"/>
      <c r="AJ126" s="354"/>
      <c r="AK126" s="354"/>
      <c r="AL126" s="354"/>
      <c r="AM126" s="354"/>
      <c r="AN126" s="354"/>
      <c r="AO126" s="354"/>
      <c r="AP126" s="354"/>
      <c r="AQ126" s="354"/>
      <c r="AR126" s="354"/>
      <c r="AS126" s="354"/>
      <c r="AT126" s="354"/>
      <c r="AU126" s="354"/>
      <c r="AV126" s="354"/>
      <c r="AW126" s="354"/>
      <c r="AX126" s="354"/>
      <c r="AY126" s="354"/>
      <c r="AZ126" s="354"/>
      <c r="BA126" s="354"/>
      <c r="BB126" s="354"/>
    </row>
    <row r="127" s="197" customFormat="1" ht="14.1" customHeight="1" spans="1:54">
      <c r="A127" s="218"/>
      <c r="B127" s="396" t="s">
        <v>26</v>
      </c>
      <c r="C127" s="396" t="s">
        <v>459</v>
      </c>
      <c r="D127" s="397" t="s">
        <v>27</v>
      </c>
      <c r="E127" s="398" t="s">
        <v>28</v>
      </c>
      <c r="F127" s="396" t="s">
        <v>7</v>
      </c>
      <c r="G127" s="396" t="s">
        <v>843</v>
      </c>
      <c r="H127" s="396" t="s">
        <v>844</v>
      </c>
      <c r="M127" s="354"/>
      <c r="N127" s="354"/>
      <c r="O127" s="354"/>
      <c r="P127" s="354"/>
      <c r="Q127" s="354"/>
      <c r="R127" s="354"/>
      <c r="S127" s="354"/>
      <c r="T127" s="354"/>
      <c r="U127" s="354"/>
      <c r="V127" s="354"/>
      <c r="W127" s="354"/>
      <c r="X127" s="354"/>
      <c r="Y127" s="354"/>
      <c r="Z127" s="354"/>
      <c r="AA127" s="354"/>
      <c r="AB127" s="354"/>
      <c r="AC127" s="354"/>
      <c r="AD127" s="354"/>
      <c r="AE127" s="354"/>
      <c r="AF127" s="354"/>
      <c r="AG127" s="354"/>
      <c r="AH127" s="354"/>
      <c r="AI127" s="354"/>
      <c r="AJ127" s="354"/>
      <c r="AK127" s="354"/>
      <c r="AL127" s="354"/>
      <c r="AM127" s="354"/>
      <c r="AN127" s="354"/>
      <c r="AO127" s="354"/>
      <c r="AP127" s="354"/>
      <c r="AQ127" s="354"/>
      <c r="AR127" s="354"/>
      <c r="AS127" s="354"/>
      <c r="AT127" s="354"/>
      <c r="AU127" s="354"/>
      <c r="AV127" s="354"/>
      <c r="AW127" s="354"/>
      <c r="AX127" s="354"/>
      <c r="AY127" s="354"/>
      <c r="AZ127" s="354"/>
      <c r="BA127" s="354"/>
      <c r="BB127" s="354"/>
    </row>
    <row r="128" s="197" customFormat="1" ht="14.1" customHeight="1" spans="1:54">
      <c r="A128" s="218"/>
      <c r="B128" s="396" t="s">
        <v>9</v>
      </c>
      <c r="C128" s="396"/>
      <c r="D128" s="397" t="s">
        <v>11</v>
      </c>
      <c r="E128" s="398" t="s">
        <v>12</v>
      </c>
      <c r="F128" s="396" t="s">
        <v>13</v>
      </c>
      <c r="G128" s="396" t="s">
        <v>608</v>
      </c>
      <c r="H128" s="396" t="s">
        <v>845</v>
      </c>
      <c r="M128" s="354"/>
      <c r="N128" s="354"/>
      <c r="O128" s="354"/>
      <c r="P128" s="354"/>
      <c r="Q128" s="354"/>
      <c r="R128" s="354"/>
      <c r="S128" s="354"/>
      <c r="T128" s="354"/>
      <c r="U128" s="354"/>
      <c r="V128" s="354"/>
      <c r="W128" s="354"/>
      <c r="X128" s="354"/>
      <c r="Y128" s="354"/>
      <c r="Z128" s="354"/>
      <c r="AA128" s="354"/>
      <c r="AB128" s="354"/>
      <c r="AC128" s="354"/>
      <c r="AD128" s="354"/>
      <c r="AE128" s="354"/>
      <c r="AF128" s="354"/>
      <c r="AG128" s="354"/>
      <c r="AH128" s="354"/>
      <c r="AI128" s="354"/>
      <c r="AJ128" s="354"/>
      <c r="AK128" s="354"/>
      <c r="AL128" s="354"/>
      <c r="AM128" s="354"/>
      <c r="AN128" s="354"/>
      <c r="AO128" s="354"/>
      <c r="AP128" s="354"/>
      <c r="AQ128" s="354"/>
      <c r="AR128" s="354"/>
      <c r="AS128" s="354"/>
      <c r="AT128" s="354"/>
      <c r="AU128" s="354"/>
      <c r="AV128" s="354"/>
      <c r="AW128" s="354"/>
      <c r="AX128" s="354"/>
      <c r="AY128" s="354"/>
      <c r="AZ128" s="354"/>
      <c r="BA128" s="354"/>
      <c r="BB128" s="354"/>
    </row>
    <row r="129" s="189" customFormat="1" ht="14.1" customHeight="1" spans="1:54">
      <c r="A129" s="218" t="s">
        <v>846</v>
      </c>
      <c r="B129" s="399" t="s">
        <v>847</v>
      </c>
      <c r="C129" s="399"/>
      <c r="D129" s="399" t="s">
        <v>848</v>
      </c>
      <c r="E129" s="399" t="s">
        <v>612</v>
      </c>
      <c r="F129" s="265">
        <v>45994</v>
      </c>
      <c r="G129" s="400">
        <f>F129+6</f>
        <v>46000</v>
      </c>
      <c r="H129" s="400">
        <f>G129+5</f>
        <v>46005</v>
      </c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  <c r="AS129" s="226"/>
      <c r="AT129" s="226"/>
      <c r="AU129" s="226"/>
      <c r="AV129" s="226"/>
      <c r="AW129" s="226"/>
      <c r="AX129" s="226"/>
      <c r="AY129" s="226"/>
      <c r="AZ129" s="226"/>
      <c r="BA129" s="226"/>
      <c r="BB129" s="226"/>
    </row>
    <row r="130" s="189" customFormat="1" ht="14.1" customHeight="1" spans="1:54">
      <c r="A130" s="218" t="s">
        <v>849</v>
      </c>
      <c r="B130" s="399" t="s">
        <v>850</v>
      </c>
      <c r="C130" s="399"/>
      <c r="D130" s="399" t="s">
        <v>851</v>
      </c>
      <c r="E130" s="399" t="s">
        <v>852</v>
      </c>
      <c r="F130" s="265">
        <f>F129+7</f>
        <v>46001</v>
      </c>
      <c r="G130" s="400">
        <f>F130+6</f>
        <v>46007</v>
      </c>
      <c r="H130" s="400">
        <f>G130+5</f>
        <v>46012</v>
      </c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226"/>
      <c r="AT130" s="226"/>
      <c r="AU130" s="226"/>
      <c r="AV130" s="226"/>
      <c r="AW130" s="226"/>
      <c r="AX130" s="226"/>
      <c r="AY130" s="226"/>
      <c r="AZ130" s="226"/>
      <c r="BA130" s="226"/>
      <c r="BB130" s="226"/>
    </row>
    <row r="131" s="189" customFormat="1" ht="14.1" customHeight="1" spans="1:54">
      <c r="A131" s="218" t="s">
        <v>853</v>
      </c>
      <c r="B131" s="399" t="s">
        <v>854</v>
      </c>
      <c r="C131" s="399"/>
      <c r="D131" s="399" t="s">
        <v>855</v>
      </c>
      <c r="E131" s="399" t="s">
        <v>852</v>
      </c>
      <c r="F131" s="265">
        <f>F130+7</f>
        <v>46008</v>
      </c>
      <c r="G131" s="400">
        <f>F131+6</f>
        <v>46014</v>
      </c>
      <c r="H131" s="400">
        <f>G131+5</f>
        <v>46019</v>
      </c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  <c r="AO131" s="226"/>
      <c r="AP131" s="226"/>
      <c r="AQ131" s="226"/>
      <c r="AR131" s="226"/>
      <c r="AS131" s="226"/>
      <c r="AT131" s="226"/>
      <c r="AU131" s="226"/>
      <c r="AV131" s="226"/>
      <c r="AW131" s="226"/>
      <c r="AX131" s="226"/>
      <c r="AY131" s="226"/>
      <c r="AZ131" s="226"/>
      <c r="BA131" s="226"/>
      <c r="BB131" s="226"/>
    </row>
    <row r="132" s="189" customFormat="1" ht="14.1" customHeight="1" spans="1:54">
      <c r="A132" s="218" t="s">
        <v>856</v>
      </c>
      <c r="B132" s="399" t="s">
        <v>847</v>
      </c>
      <c r="C132" s="399"/>
      <c r="D132" s="399" t="s">
        <v>857</v>
      </c>
      <c r="E132" s="399" t="s">
        <v>612</v>
      </c>
      <c r="F132" s="265">
        <f>F131+7</f>
        <v>46015</v>
      </c>
      <c r="G132" s="400">
        <f>F132+6</f>
        <v>46021</v>
      </c>
      <c r="H132" s="400">
        <f>G132+5</f>
        <v>46026</v>
      </c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  <c r="AO132" s="226"/>
      <c r="AP132" s="226"/>
      <c r="AQ132" s="226"/>
      <c r="AR132" s="226"/>
      <c r="AS132" s="226"/>
      <c r="AT132" s="226"/>
      <c r="AU132" s="226"/>
      <c r="AV132" s="226"/>
      <c r="AW132" s="226"/>
      <c r="AX132" s="226"/>
      <c r="AY132" s="226"/>
      <c r="AZ132" s="226"/>
      <c r="BA132" s="226"/>
      <c r="BB132" s="226"/>
    </row>
    <row r="133" s="189" customFormat="1" ht="14.1" customHeight="1" spans="1:54">
      <c r="A133" s="218" t="s">
        <v>858</v>
      </c>
      <c r="B133" s="399" t="s">
        <v>850</v>
      </c>
      <c r="C133" s="399"/>
      <c r="D133" s="399" t="s">
        <v>859</v>
      </c>
      <c r="E133" s="399" t="s">
        <v>852</v>
      </c>
      <c r="F133" s="265">
        <f>F132+7</f>
        <v>46022</v>
      </c>
      <c r="G133" s="400">
        <f>F133+6</f>
        <v>46028</v>
      </c>
      <c r="H133" s="400">
        <f>G133+5</f>
        <v>46033</v>
      </c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226"/>
      <c r="AT133" s="226"/>
      <c r="AU133" s="226"/>
      <c r="AV133" s="226"/>
      <c r="AW133" s="226"/>
      <c r="AX133" s="226"/>
      <c r="AY133" s="226"/>
      <c r="AZ133" s="226"/>
      <c r="BA133" s="226"/>
      <c r="BB133" s="226"/>
    </row>
    <row r="134" s="200" customFormat="1" ht="14.1" customHeight="1" spans="1:54">
      <c r="A134" s="218"/>
      <c r="B134" s="401"/>
      <c r="C134" s="402"/>
      <c r="D134" s="403"/>
      <c r="E134" s="402"/>
      <c r="F134" s="265"/>
      <c r="G134" s="400"/>
      <c r="H134" s="404"/>
      <c r="I134" s="404"/>
      <c r="J134" s="404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</row>
    <row r="135" s="201" customFormat="1" ht="14.1" customHeight="1" spans="1:54">
      <c r="A135" s="218"/>
      <c r="B135" s="405" t="s">
        <v>860</v>
      </c>
      <c r="C135" s="406"/>
      <c r="D135" s="406"/>
      <c r="E135" s="406"/>
      <c r="F135" s="406"/>
      <c r="G135" s="406"/>
      <c r="H135" s="406"/>
      <c r="I135" s="406"/>
      <c r="J135" s="407"/>
      <c r="K135" s="350"/>
      <c r="L135" s="350"/>
      <c r="M135" s="350"/>
      <c r="N135" s="350"/>
      <c r="O135" s="350"/>
      <c r="P135" s="350"/>
      <c r="Q135" s="350"/>
      <c r="R135" s="350"/>
      <c r="S135" s="350"/>
      <c r="T135" s="350"/>
      <c r="U135" s="350"/>
      <c r="V135" s="350"/>
      <c r="W135" s="350"/>
      <c r="X135" s="350"/>
      <c r="Y135" s="350"/>
      <c r="Z135" s="350"/>
      <c r="AA135" s="350"/>
      <c r="AB135" s="350"/>
      <c r="AC135" s="350"/>
      <c r="AD135" s="350"/>
      <c r="AE135" s="350"/>
      <c r="AF135" s="350"/>
      <c r="AG135" s="350"/>
      <c r="AH135" s="350"/>
      <c r="AI135" s="350"/>
      <c r="AJ135" s="350"/>
      <c r="AK135" s="350"/>
      <c r="AL135" s="350"/>
      <c r="AM135" s="350"/>
      <c r="AN135" s="350"/>
      <c r="AO135" s="350"/>
      <c r="AP135" s="350"/>
      <c r="AQ135" s="350"/>
      <c r="AR135" s="350"/>
      <c r="AS135" s="350"/>
      <c r="AT135" s="350"/>
      <c r="AU135" s="350"/>
      <c r="AV135" s="350"/>
      <c r="AW135" s="350"/>
      <c r="AX135" s="350"/>
      <c r="AY135" s="350"/>
      <c r="AZ135" s="350"/>
      <c r="BA135" s="350"/>
      <c r="BB135" s="350"/>
    </row>
    <row r="136" s="200" customFormat="1" ht="14.1" customHeight="1" spans="1:54">
      <c r="A136" s="218"/>
      <c r="B136" s="408" t="s">
        <v>861</v>
      </c>
      <c r="C136" s="340" t="s">
        <v>459</v>
      </c>
      <c r="D136" s="341" t="s">
        <v>27</v>
      </c>
      <c r="E136" s="341" t="s">
        <v>28</v>
      </c>
      <c r="F136" s="341" t="s">
        <v>6</v>
      </c>
      <c r="G136" s="341" t="s">
        <v>7</v>
      </c>
      <c r="H136" s="341" t="s">
        <v>624</v>
      </c>
      <c r="I136" s="341" t="s">
        <v>862</v>
      </c>
      <c r="J136" s="341" t="s">
        <v>863</v>
      </c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</row>
    <row r="137" s="200" customFormat="1" ht="14.1" customHeight="1" spans="1:54">
      <c r="A137" s="218"/>
      <c r="B137" s="341" t="s">
        <v>9</v>
      </c>
      <c r="C137" s="340"/>
      <c r="D137" s="341" t="s">
        <v>11</v>
      </c>
      <c r="E137" s="341" t="s">
        <v>12</v>
      </c>
      <c r="F137" s="341" t="s">
        <v>13</v>
      </c>
      <c r="G137" s="341" t="s">
        <v>14</v>
      </c>
      <c r="H137" s="341" t="s">
        <v>626</v>
      </c>
      <c r="I137" s="341" t="s">
        <v>864</v>
      </c>
      <c r="J137" s="341" t="s">
        <v>865</v>
      </c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</row>
    <row r="138" s="200" customFormat="1" ht="14.1" customHeight="1" spans="1:54">
      <c r="A138" s="218" t="s">
        <v>866</v>
      </c>
      <c r="B138" s="409" t="s">
        <v>867</v>
      </c>
      <c r="C138" s="410"/>
      <c r="D138" s="411">
        <v>198</v>
      </c>
      <c r="E138" s="412" t="s">
        <v>777</v>
      </c>
      <c r="F138" s="413">
        <v>45988</v>
      </c>
      <c r="G138" s="413">
        <f>F138+1</f>
        <v>45989</v>
      </c>
      <c r="H138" s="413">
        <f>G138+10</f>
        <v>45999</v>
      </c>
      <c r="I138" s="413">
        <f>G138+13</f>
        <v>46002</v>
      </c>
      <c r="J138" s="413">
        <f>G138+18</f>
        <v>46007</v>
      </c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</row>
    <row r="139" s="200" customFormat="1" ht="14.1" customHeight="1" spans="1:54">
      <c r="A139" s="218" t="s">
        <v>868</v>
      </c>
      <c r="B139" s="409" t="s">
        <v>869</v>
      </c>
      <c r="C139" s="221"/>
      <c r="D139" s="411">
        <v>134</v>
      </c>
      <c r="E139" s="412" t="s">
        <v>870</v>
      </c>
      <c r="F139" s="413">
        <f>F138+7</f>
        <v>45995</v>
      </c>
      <c r="G139" s="413">
        <f>F139+1</f>
        <v>45996</v>
      </c>
      <c r="H139" s="413">
        <f>G139+10</f>
        <v>46006</v>
      </c>
      <c r="I139" s="413">
        <f>G139+13</f>
        <v>46009</v>
      </c>
      <c r="J139" s="413">
        <f>G139+18</f>
        <v>46014</v>
      </c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</row>
    <row r="140" s="200" customFormat="1" ht="14.1" customHeight="1" spans="1:54">
      <c r="A140" s="218" t="s">
        <v>871</v>
      </c>
      <c r="B140" s="409" t="s">
        <v>872</v>
      </c>
      <c r="C140" s="221"/>
      <c r="D140" s="411">
        <v>287</v>
      </c>
      <c r="E140" s="409" t="s">
        <v>873</v>
      </c>
      <c r="F140" s="413">
        <f>F139+7</f>
        <v>46002</v>
      </c>
      <c r="G140" s="413">
        <f>F140+1</f>
        <v>46003</v>
      </c>
      <c r="H140" s="413">
        <f>G140+10</f>
        <v>46013</v>
      </c>
      <c r="I140" s="413">
        <f>G140+13</f>
        <v>46016</v>
      </c>
      <c r="J140" s="413">
        <f>G140+18</f>
        <v>46021</v>
      </c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</row>
    <row r="141" s="200" customFormat="1" ht="14.1" customHeight="1" spans="1:54">
      <c r="A141" s="218" t="s">
        <v>874</v>
      </c>
      <c r="B141" s="409" t="s">
        <v>875</v>
      </c>
      <c r="C141" s="221"/>
      <c r="D141" s="414" t="s">
        <v>876</v>
      </c>
      <c r="E141" s="409" t="s">
        <v>57</v>
      </c>
      <c r="F141" s="413">
        <f>F140+7</f>
        <v>46009</v>
      </c>
      <c r="G141" s="413">
        <f>F141+1</f>
        <v>46010</v>
      </c>
      <c r="H141" s="413">
        <f>G141+10</f>
        <v>46020</v>
      </c>
      <c r="I141" s="413">
        <f>G141+13</f>
        <v>46023</v>
      </c>
      <c r="J141" s="413">
        <f>G141+18</f>
        <v>46028</v>
      </c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</row>
    <row r="142" s="202" customFormat="1" ht="14.1" customHeight="1" spans="1:54">
      <c r="A142" s="218" t="s">
        <v>877</v>
      </c>
      <c r="B142" s="409" t="s">
        <v>867</v>
      </c>
      <c r="C142" s="410"/>
      <c r="D142" s="411">
        <v>199</v>
      </c>
      <c r="E142" s="412" t="s">
        <v>777</v>
      </c>
      <c r="F142" s="413">
        <f>F141+7</f>
        <v>46016</v>
      </c>
      <c r="G142" s="413">
        <f>F142+1</f>
        <v>46017</v>
      </c>
      <c r="H142" s="413">
        <f>G142+10</f>
        <v>46027</v>
      </c>
      <c r="I142" s="413">
        <f>G142+13</f>
        <v>46030</v>
      </c>
      <c r="J142" s="413">
        <f>G142+18</f>
        <v>46035</v>
      </c>
    </row>
    <row r="143" s="194" customFormat="1" ht="14.1" customHeight="1" spans="1:54">
      <c r="A143" s="218"/>
      <c r="B143" s="197"/>
      <c r="C143" s="197"/>
      <c r="D143" s="197"/>
      <c r="E143" s="197"/>
      <c r="F143" s="197"/>
      <c r="G143" s="197"/>
      <c r="H143" s="197"/>
      <c r="I143" s="197"/>
      <c r="J143" s="197"/>
      <c r="K143" s="197"/>
      <c r="L143" s="197"/>
      <c r="M143" s="350"/>
      <c r="N143" s="350"/>
      <c r="O143" s="350"/>
      <c r="P143" s="350"/>
      <c r="Q143" s="350"/>
      <c r="R143" s="350"/>
      <c r="S143" s="350"/>
      <c r="T143" s="350"/>
      <c r="U143" s="350"/>
      <c r="V143" s="350"/>
      <c r="W143" s="350"/>
      <c r="X143" s="350"/>
      <c r="Y143" s="350"/>
      <c r="Z143" s="350"/>
      <c r="AA143" s="350"/>
      <c r="AB143" s="350"/>
      <c r="AC143" s="350"/>
      <c r="AD143" s="350"/>
      <c r="AE143" s="350"/>
      <c r="AF143" s="350"/>
      <c r="AG143" s="350"/>
      <c r="AH143" s="350"/>
      <c r="AI143" s="350"/>
      <c r="AJ143" s="350"/>
      <c r="AK143" s="350"/>
      <c r="AL143" s="350"/>
      <c r="AM143" s="350"/>
      <c r="AN143" s="350"/>
      <c r="AO143" s="350"/>
      <c r="AP143" s="350"/>
      <c r="AQ143" s="350"/>
      <c r="AR143" s="350"/>
      <c r="AS143" s="350"/>
      <c r="AT143" s="350"/>
      <c r="AU143" s="350"/>
      <c r="AV143" s="350"/>
      <c r="AW143" s="350"/>
      <c r="AX143" s="350"/>
      <c r="AY143" s="350"/>
      <c r="AZ143" s="350"/>
      <c r="BA143" s="350"/>
      <c r="BB143" s="350"/>
    </row>
    <row r="144" s="197" customFormat="1" ht="14.1" customHeight="1" spans="1:54">
      <c r="A144" s="218"/>
      <c r="B144" s="415" t="s">
        <v>878</v>
      </c>
      <c r="C144" s="416"/>
      <c r="D144" s="416"/>
      <c r="E144" s="416"/>
      <c r="F144" s="416"/>
      <c r="G144" s="416"/>
      <c r="H144" s="416"/>
      <c r="M144" s="354"/>
      <c r="N144" s="354"/>
      <c r="O144" s="354"/>
      <c r="P144" s="354"/>
      <c r="Q144" s="354"/>
      <c r="R144" s="354"/>
      <c r="S144" s="354"/>
      <c r="T144" s="354"/>
      <c r="U144" s="354"/>
      <c r="V144" s="354"/>
      <c r="W144" s="354"/>
      <c r="X144" s="354"/>
      <c r="Y144" s="354"/>
      <c r="Z144" s="354"/>
      <c r="AA144" s="354"/>
      <c r="AB144" s="354"/>
      <c r="AC144" s="354"/>
      <c r="AD144" s="354"/>
      <c r="AE144" s="354"/>
      <c r="AF144" s="354"/>
      <c r="AG144" s="354"/>
      <c r="AH144" s="354"/>
      <c r="AI144" s="354"/>
      <c r="AJ144" s="354"/>
      <c r="AK144" s="354"/>
      <c r="AL144" s="354"/>
      <c r="AM144" s="354"/>
      <c r="AN144" s="354"/>
      <c r="AO144" s="354"/>
      <c r="AP144" s="354"/>
      <c r="AQ144" s="354"/>
      <c r="AR144" s="354"/>
      <c r="AS144" s="354"/>
      <c r="AT144" s="354"/>
      <c r="AU144" s="354"/>
      <c r="AV144" s="354"/>
      <c r="AW144" s="354"/>
      <c r="AX144" s="354"/>
      <c r="AY144" s="354"/>
      <c r="AZ144" s="354"/>
      <c r="BA144" s="354"/>
      <c r="BB144" s="354"/>
    </row>
    <row r="145" s="197" customFormat="1" ht="14.1" customHeight="1" spans="1:54">
      <c r="A145" s="218"/>
      <c r="B145" s="284" t="s">
        <v>26</v>
      </c>
      <c r="C145" s="284" t="s">
        <v>459</v>
      </c>
      <c r="D145" s="417" t="s">
        <v>27</v>
      </c>
      <c r="E145" s="417" t="s">
        <v>28</v>
      </c>
      <c r="F145" s="284" t="s">
        <v>7</v>
      </c>
      <c r="G145" s="284" t="s">
        <v>879</v>
      </c>
      <c r="H145" s="284" t="s">
        <v>880</v>
      </c>
      <c r="M145" s="354"/>
      <c r="N145" s="354"/>
      <c r="O145" s="354"/>
      <c r="P145" s="354"/>
      <c r="Q145" s="354"/>
      <c r="R145" s="354"/>
      <c r="S145" s="354"/>
      <c r="T145" s="354"/>
      <c r="U145" s="354"/>
      <c r="V145" s="354"/>
      <c r="W145" s="354"/>
      <c r="X145" s="354"/>
      <c r="Y145" s="354"/>
      <c r="Z145" s="354"/>
      <c r="AA145" s="354"/>
      <c r="AB145" s="354"/>
      <c r="AC145" s="354"/>
      <c r="AD145" s="354"/>
      <c r="AE145" s="354"/>
      <c r="AF145" s="354"/>
      <c r="AG145" s="354"/>
      <c r="AH145" s="354"/>
      <c r="AI145" s="354"/>
      <c r="AJ145" s="354"/>
      <c r="AK145" s="354"/>
      <c r="AL145" s="354"/>
      <c r="AM145" s="354"/>
      <c r="AN145" s="354"/>
      <c r="AO145" s="354"/>
      <c r="AP145" s="354"/>
      <c r="AQ145" s="354"/>
      <c r="AR145" s="354"/>
      <c r="AS145" s="354"/>
      <c r="AT145" s="354"/>
      <c r="AU145" s="354"/>
      <c r="AV145" s="354"/>
      <c r="AW145" s="354"/>
      <c r="AX145" s="354"/>
      <c r="AY145" s="354"/>
      <c r="AZ145" s="354"/>
      <c r="BA145" s="354"/>
      <c r="BB145" s="354"/>
    </row>
    <row r="146" s="197" customFormat="1" ht="14.1" customHeight="1" spans="1:54">
      <c r="A146" s="218"/>
      <c r="B146" s="418" t="s">
        <v>9</v>
      </c>
      <c r="C146" s="418"/>
      <c r="D146" s="419" t="s">
        <v>11</v>
      </c>
      <c r="E146" s="420" t="s">
        <v>12</v>
      </c>
      <c r="F146" s="284" t="s">
        <v>13</v>
      </c>
      <c r="G146" s="284" t="s">
        <v>881</v>
      </c>
      <c r="H146" s="284" t="s">
        <v>882</v>
      </c>
      <c r="M146" s="354"/>
      <c r="N146" s="354"/>
      <c r="O146" s="354"/>
      <c r="P146" s="354"/>
      <c r="Q146" s="354"/>
      <c r="R146" s="354"/>
      <c r="S146" s="354"/>
      <c r="T146" s="354"/>
      <c r="U146" s="354"/>
      <c r="V146" s="354"/>
      <c r="W146" s="354"/>
      <c r="X146" s="354"/>
      <c r="Y146" s="354"/>
      <c r="Z146" s="354"/>
      <c r="AA146" s="354"/>
      <c r="AB146" s="354"/>
      <c r="AC146" s="354"/>
      <c r="AD146" s="354"/>
      <c r="AE146" s="354"/>
      <c r="AF146" s="354"/>
      <c r="AG146" s="354"/>
      <c r="AH146" s="354"/>
      <c r="AI146" s="354"/>
      <c r="AJ146" s="354"/>
      <c r="AK146" s="354"/>
      <c r="AL146" s="354"/>
      <c r="AM146" s="354"/>
      <c r="AN146" s="354"/>
      <c r="AO146" s="354"/>
      <c r="AP146" s="354"/>
      <c r="AQ146" s="354"/>
      <c r="AR146" s="354"/>
      <c r="AS146" s="354"/>
      <c r="AT146" s="354"/>
      <c r="AU146" s="354"/>
      <c r="AV146" s="354"/>
      <c r="AW146" s="354"/>
      <c r="AX146" s="354"/>
      <c r="AY146" s="354"/>
      <c r="AZ146" s="354"/>
      <c r="BA146" s="354"/>
      <c r="BB146" s="354"/>
    </row>
    <row r="147" s="197" customFormat="1" ht="14.1" customHeight="1" spans="1:54">
      <c r="A147" s="218" t="s">
        <v>883</v>
      </c>
      <c r="B147" s="399" t="s">
        <v>884</v>
      </c>
      <c r="C147" s="399"/>
      <c r="D147" s="399" t="s">
        <v>885</v>
      </c>
      <c r="E147" s="399" t="s">
        <v>852</v>
      </c>
      <c r="F147" s="326">
        <v>45992</v>
      </c>
      <c r="G147" s="326">
        <f>F147+5</f>
        <v>45997</v>
      </c>
      <c r="H147" s="326">
        <f>G147+1</f>
        <v>45998</v>
      </c>
      <c r="M147" s="354"/>
      <c r="N147" s="354"/>
      <c r="O147" s="354"/>
      <c r="P147" s="354"/>
      <c r="Q147" s="354"/>
      <c r="R147" s="354"/>
      <c r="S147" s="354"/>
      <c r="T147" s="354"/>
      <c r="U147" s="354"/>
      <c r="V147" s="354"/>
      <c r="W147" s="354"/>
      <c r="X147" s="354"/>
      <c r="Y147" s="354"/>
      <c r="Z147" s="354"/>
      <c r="AA147" s="354"/>
      <c r="AB147" s="354"/>
      <c r="AC147" s="354"/>
      <c r="AD147" s="354"/>
      <c r="AE147" s="354"/>
      <c r="AF147" s="354"/>
      <c r="AG147" s="354"/>
      <c r="AH147" s="354"/>
      <c r="AI147" s="354"/>
      <c r="AJ147" s="354"/>
      <c r="AK147" s="354"/>
      <c r="AL147" s="354"/>
      <c r="AM147" s="354"/>
      <c r="AN147" s="354"/>
      <c r="AO147" s="354"/>
      <c r="AP147" s="354"/>
      <c r="AQ147" s="354"/>
      <c r="AR147" s="354"/>
      <c r="AS147" s="354"/>
      <c r="AT147" s="354"/>
      <c r="AU147" s="354"/>
      <c r="AV147" s="354"/>
      <c r="AW147" s="354"/>
      <c r="AX147" s="354"/>
      <c r="AY147" s="354"/>
      <c r="AZ147" s="354"/>
      <c r="BA147" s="354"/>
      <c r="BB147" s="354"/>
    </row>
    <row r="148" s="197" customFormat="1" ht="14.1" customHeight="1" spans="1:54">
      <c r="A148" s="218" t="s">
        <v>886</v>
      </c>
      <c r="B148" s="399" t="s">
        <v>887</v>
      </c>
      <c r="C148" s="399"/>
      <c r="D148" s="399" t="s">
        <v>888</v>
      </c>
      <c r="E148" s="399" t="s">
        <v>18</v>
      </c>
      <c r="F148" s="326">
        <f>F147+7</f>
        <v>45999</v>
      </c>
      <c r="G148" s="326">
        <f>F148+5</f>
        <v>46004</v>
      </c>
      <c r="H148" s="326">
        <f>G148+1</f>
        <v>46005</v>
      </c>
      <c r="M148" s="354"/>
      <c r="N148" s="354"/>
      <c r="O148" s="354"/>
      <c r="P148" s="354"/>
      <c r="Q148" s="354"/>
      <c r="R148" s="354"/>
      <c r="S148" s="354"/>
      <c r="T148" s="354"/>
      <c r="U148" s="354"/>
      <c r="V148" s="354"/>
      <c r="W148" s="354"/>
      <c r="X148" s="354"/>
      <c r="Y148" s="354"/>
      <c r="Z148" s="354"/>
      <c r="AA148" s="354"/>
      <c r="AB148" s="354"/>
      <c r="AC148" s="354"/>
      <c r="AD148" s="354"/>
      <c r="AE148" s="354"/>
      <c r="AF148" s="354"/>
      <c r="AG148" s="354"/>
      <c r="AH148" s="354"/>
      <c r="AI148" s="354"/>
      <c r="AJ148" s="354"/>
      <c r="AK148" s="354"/>
      <c r="AL148" s="354"/>
      <c r="AM148" s="354"/>
      <c r="AN148" s="354"/>
      <c r="AO148" s="354"/>
      <c r="AP148" s="354"/>
      <c r="AQ148" s="354"/>
      <c r="AR148" s="354"/>
      <c r="AS148" s="354"/>
      <c r="AT148" s="354"/>
      <c r="AU148" s="354"/>
      <c r="AV148" s="354"/>
      <c r="AW148" s="354"/>
      <c r="AX148" s="354"/>
      <c r="AY148" s="354"/>
      <c r="AZ148" s="354"/>
      <c r="BA148" s="354"/>
      <c r="BB148" s="354"/>
    </row>
    <row r="149" s="197" customFormat="1" ht="14.1" customHeight="1" spans="1:54">
      <c r="A149" s="218" t="s">
        <v>889</v>
      </c>
      <c r="B149" s="399" t="s">
        <v>884</v>
      </c>
      <c r="C149" s="399"/>
      <c r="D149" s="399" t="s">
        <v>890</v>
      </c>
      <c r="E149" s="399" t="s">
        <v>852</v>
      </c>
      <c r="F149" s="326">
        <f>F148+7</f>
        <v>46006</v>
      </c>
      <c r="G149" s="326">
        <f>F149+5</f>
        <v>46011</v>
      </c>
      <c r="H149" s="326">
        <f>G149+1</f>
        <v>46012</v>
      </c>
      <c r="M149" s="354"/>
      <c r="N149" s="354"/>
      <c r="O149" s="354"/>
      <c r="P149" s="354"/>
      <c r="Q149" s="354"/>
      <c r="R149" s="354"/>
      <c r="S149" s="354"/>
      <c r="T149" s="354"/>
      <c r="U149" s="354"/>
      <c r="V149" s="354"/>
      <c r="W149" s="354"/>
      <c r="X149" s="354"/>
      <c r="Y149" s="354"/>
      <c r="Z149" s="354"/>
      <c r="AA149" s="354"/>
      <c r="AB149" s="354"/>
      <c r="AC149" s="354"/>
      <c r="AD149" s="354"/>
      <c r="AE149" s="354"/>
      <c r="AF149" s="354"/>
      <c r="AG149" s="354"/>
      <c r="AH149" s="354"/>
      <c r="AI149" s="354"/>
      <c r="AJ149" s="354"/>
      <c r="AK149" s="354"/>
      <c r="AL149" s="354"/>
      <c r="AM149" s="354"/>
      <c r="AN149" s="354"/>
      <c r="AO149" s="354"/>
      <c r="AP149" s="354"/>
      <c r="AQ149" s="354"/>
      <c r="AR149" s="354"/>
      <c r="AS149" s="354"/>
      <c r="AT149" s="354"/>
      <c r="AU149" s="354"/>
      <c r="AV149" s="354"/>
      <c r="AW149" s="354"/>
      <c r="AX149" s="354"/>
      <c r="AY149" s="354"/>
      <c r="AZ149" s="354"/>
      <c r="BA149" s="354"/>
      <c r="BB149" s="354"/>
    </row>
    <row r="150" s="197" customFormat="1" ht="14.1" customHeight="1" spans="1:54">
      <c r="A150" s="218" t="s">
        <v>891</v>
      </c>
      <c r="B150" s="399" t="s">
        <v>887</v>
      </c>
      <c r="C150" s="399"/>
      <c r="D150" s="399" t="s">
        <v>892</v>
      </c>
      <c r="E150" s="399" t="s">
        <v>18</v>
      </c>
      <c r="F150" s="326">
        <f>F149+7</f>
        <v>46013</v>
      </c>
      <c r="G150" s="326">
        <f>F150+5</f>
        <v>46018</v>
      </c>
      <c r="H150" s="326">
        <f>G150+1</f>
        <v>46019</v>
      </c>
      <c r="M150" s="354"/>
      <c r="N150" s="354"/>
      <c r="O150" s="354"/>
      <c r="P150" s="354"/>
      <c r="Q150" s="354"/>
      <c r="R150" s="354"/>
      <c r="S150" s="354"/>
      <c r="T150" s="354"/>
      <c r="U150" s="354"/>
      <c r="V150" s="354"/>
      <c r="W150" s="354"/>
      <c r="X150" s="354"/>
      <c r="Y150" s="354"/>
      <c r="Z150" s="354"/>
      <c r="AA150" s="354"/>
      <c r="AB150" s="354"/>
      <c r="AC150" s="354"/>
      <c r="AD150" s="354"/>
      <c r="AE150" s="354"/>
      <c r="AF150" s="354"/>
      <c r="AG150" s="354"/>
      <c r="AH150" s="354"/>
      <c r="AI150" s="354"/>
      <c r="AJ150" s="354"/>
      <c r="AK150" s="354"/>
      <c r="AL150" s="354"/>
      <c r="AM150" s="354"/>
      <c r="AN150" s="354"/>
      <c r="AO150" s="354"/>
      <c r="AP150" s="354"/>
      <c r="AQ150" s="354"/>
      <c r="AR150" s="354"/>
      <c r="AS150" s="354"/>
      <c r="AT150" s="354"/>
      <c r="AU150" s="354"/>
      <c r="AV150" s="354"/>
      <c r="AW150" s="354"/>
      <c r="AX150" s="354"/>
      <c r="AY150" s="354"/>
      <c r="AZ150" s="354"/>
      <c r="BA150" s="354"/>
      <c r="BB150" s="354"/>
    </row>
    <row r="151" s="197" customFormat="1" ht="14.1" customHeight="1" spans="1:54">
      <c r="A151" s="218" t="s">
        <v>893</v>
      </c>
      <c r="B151" s="399" t="s">
        <v>884</v>
      </c>
      <c r="C151" s="399"/>
      <c r="D151" s="399" t="s">
        <v>894</v>
      </c>
      <c r="E151" s="399" t="s">
        <v>852</v>
      </c>
      <c r="F151" s="326">
        <f>F150+7</f>
        <v>46020</v>
      </c>
      <c r="G151" s="326">
        <f>F151+5</f>
        <v>46025</v>
      </c>
      <c r="H151" s="326">
        <f>G151+1</f>
        <v>46026</v>
      </c>
      <c r="M151" s="354"/>
      <c r="N151" s="354"/>
      <c r="O151" s="354"/>
      <c r="P151" s="354"/>
      <c r="Q151" s="354"/>
      <c r="R151" s="354"/>
      <c r="S151" s="354"/>
      <c r="T151" s="354"/>
      <c r="U151" s="354"/>
      <c r="V151" s="354"/>
      <c r="W151" s="354"/>
      <c r="X151" s="354"/>
      <c r="Y151" s="354"/>
      <c r="Z151" s="354"/>
      <c r="AA151" s="354"/>
      <c r="AB151" s="354"/>
      <c r="AC151" s="354"/>
      <c r="AD151" s="354"/>
      <c r="AE151" s="354"/>
      <c r="AF151" s="354"/>
      <c r="AG151" s="354"/>
      <c r="AH151" s="354"/>
      <c r="AI151" s="354"/>
      <c r="AJ151" s="354"/>
      <c r="AK151" s="354"/>
      <c r="AL151" s="354"/>
      <c r="AM151" s="354"/>
      <c r="AN151" s="354"/>
      <c r="AO151" s="354"/>
      <c r="AP151" s="354"/>
      <c r="AQ151" s="354"/>
      <c r="AR151" s="354"/>
      <c r="AS151" s="354"/>
      <c r="AT151" s="354"/>
      <c r="AU151" s="354"/>
      <c r="AV151" s="354"/>
      <c r="AW151" s="354"/>
      <c r="AX151" s="354"/>
      <c r="AY151" s="354"/>
      <c r="AZ151" s="354"/>
      <c r="BA151" s="354"/>
      <c r="BB151" s="354"/>
    </row>
    <row r="152" s="197" customFormat="1" ht="14.1" customHeight="1" spans="1:54">
      <c r="A152" s="218"/>
      <c r="M152" s="354"/>
      <c r="N152" s="354"/>
      <c r="O152" s="354"/>
      <c r="P152" s="354"/>
      <c r="Q152" s="354"/>
      <c r="R152" s="354"/>
      <c r="S152" s="354"/>
      <c r="T152" s="354"/>
      <c r="U152" s="354"/>
      <c r="V152" s="354"/>
      <c r="W152" s="354"/>
      <c r="X152" s="354"/>
      <c r="Y152" s="354"/>
      <c r="Z152" s="354"/>
      <c r="AA152" s="354"/>
      <c r="AB152" s="354"/>
      <c r="AC152" s="354"/>
      <c r="AD152" s="354"/>
      <c r="AE152" s="354"/>
      <c r="AF152" s="354"/>
      <c r="AG152" s="354"/>
      <c r="AH152" s="354"/>
      <c r="AI152" s="354"/>
      <c r="AJ152" s="354"/>
      <c r="AK152" s="354"/>
      <c r="AL152" s="354"/>
      <c r="AM152" s="354"/>
      <c r="AN152" s="354"/>
      <c r="AO152" s="354"/>
      <c r="AP152" s="354"/>
      <c r="AQ152" s="354"/>
      <c r="AR152" s="354"/>
      <c r="AS152" s="354"/>
      <c r="AT152" s="354"/>
      <c r="AU152" s="354"/>
      <c r="AV152" s="354"/>
      <c r="AW152" s="354"/>
      <c r="AX152" s="354"/>
      <c r="AY152" s="354"/>
      <c r="AZ152" s="354"/>
      <c r="BA152" s="354"/>
      <c r="BB152" s="354"/>
    </row>
    <row r="153" s="197" customFormat="1" ht="14.1" customHeight="1" spans="1:54">
      <c r="A153" s="218"/>
      <c r="B153" s="421" t="s">
        <v>895</v>
      </c>
      <c r="C153" s="421"/>
      <c r="D153" s="421"/>
      <c r="E153" s="421"/>
      <c r="F153" s="421"/>
      <c r="G153" s="421"/>
      <c r="H153" s="194"/>
      <c r="M153" s="354"/>
      <c r="N153" s="354"/>
      <c r="O153" s="354"/>
      <c r="P153" s="354"/>
      <c r="Q153" s="354"/>
      <c r="R153" s="354"/>
      <c r="S153" s="354"/>
      <c r="T153" s="354"/>
      <c r="U153" s="354"/>
      <c r="V153" s="354"/>
      <c r="W153" s="354"/>
      <c r="X153" s="354"/>
      <c r="Y153" s="354"/>
      <c r="Z153" s="354"/>
      <c r="AA153" s="354"/>
      <c r="AB153" s="354"/>
      <c r="AC153" s="354"/>
      <c r="AD153" s="354"/>
      <c r="AE153" s="354"/>
      <c r="AF153" s="354"/>
      <c r="AG153" s="354"/>
      <c r="AH153" s="354"/>
      <c r="AI153" s="354"/>
      <c r="AJ153" s="354"/>
      <c r="AK153" s="354"/>
      <c r="AL153" s="354"/>
      <c r="AM153" s="354"/>
      <c r="AN153" s="354"/>
      <c r="AO153" s="354"/>
      <c r="AP153" s="354"/>
      <c r="AQ153" s="354"/>
      <c r="AR153" s="354"/>
      <c r="AS153" s="354"/>
      <c r="AT153" s="354"/>
      <c r="AU153" s="354"/>
      <c r="AV153" s="354"/>
      <c r="AW153" s="354"/>
      <c r="AX153" s="354"/>
      <c r="AY153" s="354"/>
      <c r="AZ153" s="354"/>
      <c r="BA153" s="354"/>
      <c r="BB153" s="354"/>
    </row>
    <row r="154" s="197" customFormat="1" ht="14.1" customHeight="1" spans="1:54">
      <c r="A154" s="218"/>
      <c r="B154" s="281" t="s">
        <v>26</v>
      </c>
      <c r="C154" s="282" t="s">
        <v>459</v>
      </c>
      <c r="D154" s="282" t="s">
        <v>27</v>
      </c>
      <c r="E154" s="282" t="s">
        <v>28</v>
      </c>
      <c r="F154" s="281" t="s">
        <v>7</v>
      </c>
      <c r="G154" s="281" t="s">
        <v>896</v>
      </c>
      <c r="H154" s="194"/>
      <c r="M154" s="354"/>
      <c r="N154" s="354"/>
      <c r="O154" s="354"/>
      <c r="P154" s="354"/>
      <c r="Q154" s="354"/>
      <c r="R154" s="354"/>
      <c r="S154" s="354"/>
      <c r="T154" s="354"/>
      <c r="U154" s="354"/>
      <c r="V154" s="354"/>
      <c r="W154" s="354"/>
      <c r="X154" s="354"/>
      <c r="Y154" s="354"/>
      <c r="Z154" s="354"/>
      <c r="AA154" s="354"/>
      <c r="AB154" s="354"/>
      <c r="AC154" s="354"/>
      <c r="AD154" s="354"/>
      <c r="AE154" s="354"/>
      <c r="AF154" s="354"/>
      <c r="AG154" s="354"/>
      <c r="AH154" s="354"/>
      <c r="AI154" s="354"/>
      <c r="AJ154" s="354"/>
      <c r="AK154" s="354"/>
      <c r="AL154" s="354"/>
      <c r="AM154" s="354"/>
      <c r="AN154" s="354"/>
      <c r="AO154" s="354"/>
      <c r="AP154" s="354"/>
      <c r="AQ154" s="354"/>
      <c r="AR154" s="354"/>
      <c r="AS154" s="354"/>
      <c r="AT154" s="354"/>
      <c r="AU154" s="354"/>
      <c r="AV154" s="354"/>
      <c r="AW154" s="354"/>
      <c r="AX154" s="354"/>
      <c r="AY154" s="354"/>
      <c r="AZ154" s="354"/>
      <c r="BA154" s="354"/>
      <c r="BB154" s="354"/>
    </row>
    <row r="155" s="197" customFormat="1" ht="14.1" customHeight="1" spans="1:54">
      <c r="A155" s="218"/>
      <c r="B155" s="281" t="s">
        <v>9</v>
      </c>
      <c r="C155" s="282"/>
      <c r="D155" s="282" t="s">
        <v>11</v>
      </c>
      <c r="E155" s="282" t="s">
        <v>12</v>
      </c>
      <c r="F155" s="281" t="s">
        <v>14</v>
      </c>
      <c r="G155" s="281" t="s">
        <v>897</v>
      </c>
      <c r="H155" s="19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4"/>
      <c r="AH155" s="354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4"/>
      <c r="AX155" s="354"/>
      <c r="AY155" s="354"/>
      <c r="AZ155" s="354"/>
      <c r="BA155" s="354"/>
      <c r="BB155" s="354"/>
    </row>
    <row r="156" s="203" customFormat="1" ht="14.1" customHeight="1" spans="1:54">
      <c r="A156" s="218"/>
      <c r="B156" s="392" t="s">
        <v>593</v>
      </c>
      <c r="C156" s="286"/>
      <c r="D156" s="286"/>
      <c r="E156" s="422" t="s">
        <v>612</v>
      </c>
      <c r="F156" s="423">
        <v>45993</v>
      </c>
      <c r="G156" s="287">
        <f>F156+5</f>
        <v>45998</v>
      </c>
      <c r="H156" s="253"/>
      <c r="M156" s="424"/>
      <c r="N156" s="424"/>
      <c r="O156" s="424"/>
      <c r="P156" s="424"/>
      <c r="Q156" s="424"/>
      <c r="R156" s="424"/>
      <c r="S156" s="424"/>
      <c r="T156" s="424"/>
      <c r="U156" s="424"/>
      <c r="V156" s="424"/>
      <c r="W156" s="424"/>
      <c r="X156" s="424"/>
      <c r="Y156" s="424"/>
      <c r="Z156" s="424"/>
      <c r="AA156" s="424"/>
      <c r="AB156" s="424"/>
      <c r="AC156" s="424"/>
      <c r="AD156" s="424"/>
      <c r="AE156" s="424"/>
      <c r="AF156" s="424"/>
      <c r="AG156" s="424"/>
      <c r="AH156" s="424"/>
      <c r="AI156" s="424"/>
      <c r="AJ156" s="424"/>
      <c r="AK156" s="424"/>
      <c r="AL156" s="424"/>
      <c r="AM156" s="424"/>
      <c r="AN156" s="424"/>
      <c r="AO156" s="424"/>
      <c r="AP156" s="424"/>
      <c r="AQ156" s="424"/>
      <c r="AR156" s="424"/>
      <c r="AS156" s="424"/>
      <c r="AT156" s="424"/>
      <c r="AU156" s="424"/>
      <c r="AV156" s="424"/>
      <c r="AW156" s="424"/>
      <c r="AX156" s="424"/>
      <c r="AY156" s="424"/>
      <c r="AZ156" s="424"/>
      <c r="BA156" s="424"/>
      <c r="BB156" s="424"/>
    </row>
    <row r="157" s="203" customFormat="1" ht="14.1" customHeight="1" spans="1:54">
      <c r="A157" s="218" t="s">
        <v>898</v>
      </c>
      <c r="B157" s="286" t="s">
        <v>899</v>
      </c>
      <c r="C157" s="286"/>
      <c r="D157" s="286" t="s">
        <v>900</v>
      </c>
      <c r="E157" s="422" t="s">
        <v>612</v>
      </c>
      <c r="F157" s="423">
        <f>F156+7</f>
        <v>46000</v>
      </c>
      <c r="G157" s="287">
        <f t="shared" ref="G157:G160" si="11">F157+5</f>
        <v>46005</v>
      </c>
      <c r="H157" s="253"/>
      <c r="M157" s="424"/>
      <c r="N157" s="424"/>
      <c r="O157" s="424"/>
      <c r="P157" s="424"/>
      <c r="Q157" s="424"/>
      <c r="R157" s="424"/>
      <c r="S157" s="424"/>
      <c r="T157" s="424"/>
      <c r="U157" s="424"/>
      <c r="V157" s="424"/>
      <c r="W157" s="424"/>
      <c r="X157" s="424"/>
      <c r="Y157" s="424"/>
      <c r="Z157" s="424"/>
      <c r="AA157" s="424"/>
      <c r="AB157" s="424"/>
      <c r="AC157" s="424"/>
      <c r="AD157" s="424"/>
      <c r="AE157" s="424"/>
      <c r="AF157" s="424"/>
      <c r="AG157" s="424"/>
      <c r="AH157" s="424"/>
      <c r="AI157" s="424"/>
      <c r="AJ157" s="424"/>
      <c r="AK157" s="424"/>
      <c r="AL157" s="424"/>
      <c r="AM157" s="424"/>
      <c r="AN157" s="424"/>
      <c r="AO157" s="424"/>
      <c r="AP157" s="424"/>
      <c r="AQ157" s="424"/>
      <c r="AR157" s="424"/>
      <c r="AS157" s="424"/>
      <c r="AT157" s="424"/>
      <c r="AU157" s="424"/>
      <c r="AV157" s="424"/>
      <c r="AW157" s="424"/>
      <c r="AX157" s="424"/>
      <c r="AY157" s="424"/>
      <c r="AZ157" s="424"/>
      <c r="BA157" s="424"/>
      <c r="BB157" s="424"/>
    </row>
    <row r="158" s="197" customFormat="1" ht="14.1" customHeight="1" spans="1:54">
      <c r="A158" s="218" t="s">
        <v>901</v>
      </c>
      <c r="B158" s="286" t="s">
        <v>902</v>
      </c>
      <c r="C158" s="286"/>
      <c r="D158" s="286" t="s">
        <v>900</v>
      </c>
      <c r="E158" s="422" t="s">
        <v>612</v>
      </c>
      <c r="F158" s="423">
        <f>F157+7</f>
        <v>46007</v>
      </c>
      <c r="G158" s="287">
        <f t="shared" si="11"/>
        <v>46012</v>
      </c>
      <c r="H158" s="194"/>
      <c r="M158" s="354"/>
      <c r="N158" s="354"/>
      <c r="O158" s="354"/>
      <c r="P158" s="354"/>
      <c r="Q158" s="354"/>
      <c r="R158" s="354"/>
      <c r="S158" s="354"/>
      <c r="T158" s="354"/>
      <c r="U158" s="354"/>
      <c r="V158" s="354"/>
      <c r="W158" s="354"/>
      <c r="X158" s="354"/>
      <c r="Y158" s="354"/>
      <c r="Z158" s="354"/>
      <c r="AA158" s="354"/>
      <c r="AB158" s="354"/>
      <c r="AC158" s="354"/>
      <c r="AD158" s="354"/>
      <c r="AE158" s="354"/>
      <c r="AF158" s="354"/>
      <c r="AG158" s="354"/>
      <c r="AH158" s="354"/>
      <c r="AI158" s="354"/>
      <c r="AJ158" s="354"/>
      <c r="AK158" s="354"/>
      <c r="AL158" s="354"/>
      <c r="AM158" s="354"/>
      <c r="AN158" s="354"/>
      <c r="AO158" s="354"/>
      <c r="AP158" s="354"/>
      <c r="AQ158" s="354"/>
      <c r="AR158" s="354"/>
      <c r="AS158" s="354"/>
      <c r="AT158" s="354"/>
      <c r="AU158" s="354"/>
      <c r="AV158" s="354"/>
      <c r="AW158" s="354"/>
      <c r="AX158" s="354"/>
      <c r="AY158" s="354"/>
      <c r="AZ158" s="354"/>
      <c r="BA158" s="354"/>
      <c r="BB158" s="354"/>
    </row>
    <row r="159" s="197" customFormat="1" ht="14.1" customHeight="1" spans="1:54">
      <c r="A159" s="218" t="s">
        <v>903</v>
      </c>
      <c r="B159" s="286" t="s">
        <v>904</v>
      </c>
      <c r="C159" s="286"/>
      <c r="D159" s="286" t="s">
        <v>905</v>
      </c>
      <c r="E159" s="422" t="s">
        <v>612</v>
      </c>
      <c r="F159" s="423">
        <f>F158+7</f>
        <v>46014</v>
      </c>
      <c r="G159" s="287">
        <f t="shared" si="11"/>
        <v>46019</v>
      </c>
      <c r="H159" s="194"/>
      <c r="M159" s="354"/>
      <c r="N159" s="354"/>
      <c r="O159" s="354"/>
      <c r="P159" s="354"/>
      <c r="Q159" s="354"/>
      <c r="R159" s="354"/>
      <c r="S159" s="354"/>
      <c r="T159" s="354"/>
      <c r="U159" s="354"/>
      <c r="V159" s="354"/>
      <c r="W159" s="354"/>
      <c r="X159" s="354"/>
      <c r="Y159" s="354"/>
      <c r="Z159" s="354"/>
      <c r="AA159" s="354"/>
      <c r="AB159" s="354"/>
      <c r="AC159" s="354"/>
      <c r="AD159" s="354"/>
      <c r="AE159" s="354"/>
      <c r="AF159" s="354"/>
      <c r="AG159" s="354"/>
      <c r="AH159" s="354"/>
      <c r="AI159" s="354"/>
      <c r="AJ159" s="354"/>
      <c r="AK159" s="354"/>
      <c r="AL159" s="354"/>
      <c r="AM159" s="354"/>
      <c r="AN159" s="354"/>
      <c r="AO159" s="354"/>
      <c r="AP159" s="354"/>
      <c r="AQ159" s="354"/>
      <c r="AR159" s="354"/>
      <c r="AS159" s="354"/>
      <c r="AT159" s="354"/>
      <c r="AU159" s="354"/>
      <c r="AV159" s="354"/>
      <c r="AW159" s="354"/>
      <c r="AX159" s="354"/>
      <c r="AY159" s="354"/>
      <c r="AZ159" s="354"/>
      <c r="BA159" s="354"/>
      <c r="BB159" s="354"/>
    </row>
    <row r="160" s="197" customFormat="1" ht="14.1" customHeight="1" spans="1:54">
      <c r="A160" s="218" t="s">
        <v>906</v>
      </c>
      <c r="B160" s="286" t="s">
        <v>907</v>
      </c>
      <c r="C160" s="286"/>
      <c r="D160" s="286" t="s">
        <v>598</v>
      </c>
      <c r="E160" s="422" t="s">
        <v>612</v>
      </c>
      <c r="F160" s="423">
        <f>F159+7</f>
        <v>46021</v>
      </c>
      <c r="G160" s="287">
        <f t="shared" si="11"/>
        <v>46026</v>
      </c>
      <c r="H160" s="194"/>
      <c r="M160" s="354"/>
      <c r="N160" s="354"/>
      <c r="O160" s="354"/>
      <c r="P160" s="354"/>
      <c r="Q160" s="354"/>
      <c r="R160" s="354"/>
      <c r="S160" s="354"/>
      <c r="T160" s="354"/>
      <c r="U160" s="354"/>
      <c r="V160" s="354"/>
      <c r="W160" s="354"/>
      <c r="X160" s="354"/>
      <c r="Y160" s="354"/>
      <c r="Z160" s="354"/>
      <c r="AA160" s="354"/>
      <c r="AB160" s="354"/>
      <c r="AC160" s="354"/>
      <c r="AD160" s="354"/>
      <c r="AE160" s="354"/>
      <c r="AF160" s="354"/>
      <c r="AG160" s="354"/>
      <c r="AH160" s="354"/>
      <c r="AI160" s="354"/>
      <c r="AJ160" s="354"/>
      <c r="AK160" s="354"/>
      <c r="AL160" s="354"/>
      <c r="AM160" s="354"/>
      <c r="AN160" s="354"/>
      <c r="AO160" s="354"/>
      <c r="AP160" s="354"/>
      <c r="AQ160" s="354"/>
      <c r="AR160" s="354"/>
      <c r="AS160" s="354"/>
      <c r="AT160" s="354"/>
      <c r="AU160" s="354"/>
      <c r="AV160" s="354"/>
      <c r="AW160" s="354"/>
      <c r="AX160" s="354"/>
      <c r="AY160" s="354"/>
      <c r="AZ160" s="354"/>
      <c r="BA160" s="354"/>
      <c r="BB160" s="354"/>
    </row>
    <row r="161" s="197" customFormat="1" ht="14.1" customHeight="1" spans="1:54">
      <c r="A161" s="218"/>
      <c r="B161" s="425"/>
      <c r="C161" s="426"/>
      <c r="D161" s="426"/>
      <c r="E161" s="427"/>
      <c r="F161" s="428"/>
      <c r="G161" s="429"/>
      <c r="M161" s="354"/>
      <c r="N161" s="354"/>
      <c r="O161" s="354"/>
      <c r="P161" s="354"/>
      <c r="Q161" s="354"/>
      <c r="R161" s="354"/>
      <c r="S161" s="354"/>
      <c r="T161" s="354"/>
      <c r="U161" s="354"/>
      <c r="V161" s="354"/>
      <c r="W161" s="354"/>
      <c r="X161" s="354"/>
      <c r="Y161" s="354"/>
      <c r="Z161" s="354"/>
      <c r="AA161" s="354"/>
      <c r="AB161" s="354"/>
      <c r="AC161" s="354"/>
      <c r="AD161" s="354"/>
      <c r="AE161" s="354"/>
      <c r="AF161" s="354"/>
      <c r="AG161" s="354"/>
      <c r="AH161" s="354"/>
      <c r="AI161" s="354"/>
      <c r="AJ161" s="354"/>
      <c r="AK161" s="354"/>
      <c r="AL161" s="354"/>
      <c r="AM161" s="354"/>
      <c r="AN161" s="354"/>
      <c r="AO161" s="354"/>
      <c r="AP161" s="354"/>
      <c r="AQ161" s="354"/>
      <c r="AR161" s="354"/>
      <c r="AS161" s="354"/>
      <c r="AT161" s="354"/>
      <c r="AU161" s="354"/>
      <c r="AV161" s="354"/>
      <c r="AW161" s="354"/>
      <c r="AX161" s="354"/>
      <c r="AY161" s="354"/>
      <c r="AZ161" s="354"/>
      <c r="BA161" s="354"/>
      <c r="BB161" s="354"/>
    </row>
    <row r="162" s="197" customFormat="1" ht="14.1" customHeight="1" spans="1:54">
      <c r="A162" s="218"/>
      <c r="B162" s="430" t="s">
        <v>908</v>
      </c>
      <c r="C162" s="430"/>
      <c r="D162" s="430"/>
      <c r="E162" s="430"/>
      <c r="F162" s="430"/>
      <c r="G162" s="430"/>
      <c r="H162" s="421"/>
      <c r="I162" s="421"/>
      <c r="M162" s="354"/>
      <c r="N162" s="354"/>
      <c r="O162" s="354"/>
      <c r="P162" s="354"/>
      <c r="Q162" s="354"/>
      <c r="R162" s="354"/>
      <c r="S162" s="354"/>
      <c r="T162" s="354"/>
      <c r="U162" s="354"/>
      <c r="V162" s="354"/>
      <c r="W162" s="354"/>
      <c r="X162" s="354"/>
      <c r="Y162" s="354"/>
      <c r="Z162" s="354"/>
      <c r="AA162" s="354"/>
      <c r="AB162" s="354"/>
      <c r="AC162" s="354"/>
      <c r="AD162" s="354"/>
      <c r="AE162" s="354"/>
      <c r="AF162" s="354"/>
      <c r="AG162" s="354"/>
      <c r="AH162" s="354"/>
      <c r="AI162" s="354"/>
      <c r="AJ162" s="354"/>
      <c r="AK162" s="354"/>
      <c r="AL162" s="354"/>
      <c r="AM162" s="354"/>
      <c r="AN162" s="354"/>
      <c r="AO162" s="354"/>
      <c r="AP162" s="354"/>
      <c r="AQ162" s="354"/>
      <c r="AR162" s="354"/>
      <c r="AS162" s="354"/>
      <c r="AT162" s="354"/>
      <c r="AU162" s="354"/>
      <c r="AV162" s="354"/>
      <c r="AW162" s="354"/>
      <c r="AX162" s="354"/>
      <c r="AY162" s="354"/>
      <c r="AZ162" s="354"/>
      <c r="BA162" s="354"/>
      <c r="BB162" s="354"/>
    </row>
    <row r="163" s="197" customFormat="1" ht="14.1" customHeight="1" spans="1:54">
      <c r="A163" s="218"/>
      <c r="B163" s="431" t="s">
        <v>909</v>
      </c>
      <c r="C163" s="431" t="s">
        <v>459</v>
      </c>
      <c r="D163" s="431" t="s">
        <v>27</v>
      </c>
      <c r="E163" s="431" t="s">
        <v>28</v>
      </c>
      <c r="F163" s="431" t="s">
        <v>6</v>
      </c>
      <c r="G163" s="431" t="s">
        <v>7</v>
      </c>
      <c r="H163" s="431" t="s">
        <v>624</v>
      </c>
      <c r="I163" s="431" t="s">
        <v>862</v>
      </c>
      <c r="M163" s="354"/>
      <c r="N163" s="354"/>
      <c r="O163" s="354"/>
      <c r="P163" s="354"/>
      <c r="Q163" s="354"/>
      <c r="R163" s="354"/>
      <c r="S163" s="354"/>
      <c r="T163" s="354"/>
      <c r="U163" s="354"/>
      <c r="V163" s="354"/>
      <c r="W163" s="354"/>
      <c r="X163" s="354"/>
      <c r="Y163" s="354"/>
      <c r="Z163" s="354"/>
      <c r="AA163" s="354"/>
      <c r="AB163" s="354"/>
      <c r="AC163" s="354"/>
      <c r="AD163" s="354"/>
      <c r="AE163" s="354"/>
      <c r="AF163" s="354"/>
      <c r="AG163" s="354"/>
      <c r="AH163" s="354"/>
      <c r="AI163" s="354"/>
      <c r="AJ163" s="354"/>
      <c r="AK163" s="354"/>
      <c r="AL163" s="354"/>
      <c r="AM163" s="354"/>
      <c r="AN163" s="354"/>
      <c r="AO163" s="354"/>
      <c r="AP163" s="354"/>
      <c r="AQ163" s="354"/>
      <c r="AR163" s="354"/>
      <c r="AS163" s="354"/>
      <c r="AT163" s="354"/>
      <c r="AU163" s="354"/>
      <c r="AV163" s="354"/>
      <c r="AW163" s="354"/>
      <c r="AX163" s="354"/>
      <c r="AY163" s="354"/>
      <c r="AZ163" s="354"/>
      <c r="BA163" s="354"/>
      <c r="BB163" s="354"/>
    </row>
    <row r="164" s="197" customFormat="1" ht="14.1" customHeight="1" spans="1:54">
      <c r="A164" s="218"/>
      <c r="B164" s="431" t="s">
        <v>9</v>
      </c>
      <c r="C164" s="431"/>
      <c r="D164" s="431" t="s">
        <v>11</v>
      </c>
      <c r="E164" s="431" t="s">
        <v>12</v>
      </c>
      <c r="F164" s="431" t="s">
        <v>13</v>
      </c>
      <c r="G164" s="431" t="s">
        <v>14</v>
      </c>
      <c r="H164" s="431" t="s">
        <v>910</v>
      </c>
      <c r="I164" s="431" t="s">
        <v>864</v>
      </c>
      <c r="M164" s="354"/>
      <c r="N164" s="354"/>
      <c r="O164" s="354"/>
      <c r="P164" s="354"/>
      <c r="Q164" s="354"/>
      <c r="R164" s="354"/>
      <c r="S164" s="354"/>
      <c r="T164" s="354"/>
      <c r="U164" s="354"/>
      <c r="V164" s="354"/>
      <c r="W164" s="354"/>
      <c r="X164" s="354"/>
      <c r="Y164" s="354"/>
      <c r="Z164" s="354"/>
      <c r="AA164" s="354"/>
      <c r="AB164" s="354"/>
      <c r="AC164" s="354"/>
      <c r="AD164" s="354"/>
      <c r="AE164" s="354"/>
      <c r="AF164" s="354"/>
      <c r="AG164" s="354"/>
      <c r="AH164" s="354"/>
      <c r="AI164" s="354"/>
      <c r="AJ164" s="354"/>
      <c r="AK164" s="354"/>
      <c r="AL164" s="354"/>
      <c r="AM164" s="354"/>
      <c r="AN164" s="354"/>
      <c r="AO164" s="354"/>
      <c r="AP164" s="354"/>
      <c r="AQ164" s="354"/>
      <c r="AR164" s="354"/>
      <c r="AS164" s="354"/>
      <c r="AT164" s="354"/>
      <c r="AU164" s="354"/>
      <c r="AV164" s="354"/>
      <c r="AW164" s="354"/>
      <c r="AX164" s="354"/>
      <c r="AY164" s="354"/>
      <c r="AZ164" s="354"/>
      <c r="BA164" s="354"/>
      <c r="BB164" s="354"/>
    </row>
    <row r="165" s="197" customFormat="1" ht="14.1" customHeight="1" spans="1:54">
      <c r="A165" s="218" t="s">
        <v>911</v>
      </c>
      <c r="B165" s="432" t="s">
        <v>912</v>
      </c>
      <c r="C165" s="325"/>
      <c r="D165" s="433" t="s">
        <v>913</v>
      </c>
      <c r="E165" s="434" t="s">
        <v>612</v>
      </c>
      <c r="F165" s="435">
        <v>45992</v>
      </c>
      <c r="G165" s="435">
        <f>F165+1</f>
        <v>45993</v>
      </c>
      <c r="H165" s="435">
        <f>G165+9</f>
        <v>46002</v>
      </c>
      <c r="I165" s="435">
        <f>H165+5</f>
        <v>46007</v>
      </c>
      <c r="M165" s="354"/>
      <c r="N165" s="354"/>
      <c r="O165" s="354"/>
      <c r="P165" s="354"/>
      <c r="Q165" s="354"/>
      <c r="R165" s="354"/>
      <c r="S165" s="354"/>
      <c r="T165" s="354"/>
      <c r="U165" s="354"/>
      <c r="V165" s="354"/>
      <c r="W165" s="354"/>
      <c r="X165" s="354"/>
      <c r="Y165" s="354"/>
      <c r="Z165" s="354"/>
      <c r="AA165" s="354"/>
      <c r="AB165" s="354"/>
      <c r="AC165" s="354"/>
      <c r="AD165" s="354"/>
      <c r="AE165" s="354"/>
      <c r="AF165" s="354"/>
      <c r="AG165" s="354"/>
      <c r="AH165" s="354"/>
      <c r="AI165" s="354"/>
      <c r="AJ165" s="354"/>
      <c r="AK165" s="354"/>
      <c r="AL165" s="354"/>
      <c r="AM165" s="354"/>
      <c r="AN165" s="354"/>
      <c r="AO165" s="354"/>
      <c r="AP165" s="354"/>
      <c r="AQ165" s="354"/>
      <c r="AR165" s="354"/>
      <c r="AS165" s="354"/>
      <c r="AT165" s="354"/>
      <c r="AU165" s="354"/>
      <c r="AV165" s="354"/>
      <c r="AW165" s="354"/>
      <c r="AX165" s="354"/>
      <c r="AY165" s="354"/>
      <c r="AZ165" s="354"/>
      <c r="BA165" s="354"/>
      <c r="BB165" s="354"/>
    </row>
    <row r="166" s="197" customFormat="1" ht="14.1" customHeight="1" spans="1:54">
      <c r="A166" s="218" t="s">
        <v>914</v>
      </c>
      <c r="B166" s="436" t="s">
        <v>915</v>
      </c>
      <c r="C166" s="437"/>
      <c r="D166" s="438" t="s">
        <v>916</v>
      </c>
      <c r="E166" s="439" t="s">
        <v>852</v>
      </c>
      <c r="F166" s="435">
        <f>F165+7</f>
        <v>45999</v>
      </c>
      <c r="G166" s="435">
        <f>F166+1</f>
        <v>46000</v>
      </c>
      <c r="H166" s="435">
        <f>G166+9</f>
        <v>46009</v>
      </c>
      <c r="I166" s="435">
        <f>H166+5</f>
        <v>46014</v>
      </c>
      <c r="M166" s="354"/>
      <c r="N166" s="354"/>
      <c r="O166" s="354"/>
      <c r="P166" s="354"/>
      <c r="Q166" s="354"/>
      <c r="R166" s="354"/>
      <c r="S166" s="354"/>
      <c r="T166" s="354"/>
      <c r="U166" s="354"/>
      <c r="V166" s="354"/>
      <c r="W166" s="354"/>
      <c r="X166" s="354"/>
      <c r="Y166" s="354"/>
      <c r="Z166" s="354"/>
      <c r="AA166" s="354"/>
      <c r="AB166" s="354"/>
      <c r="AC166" s="354"/>
      <c r="AD166" s="354"/>
      <c r="AE166" s="354"/>
      <c r="AF166" s="354"/>
      <c r="AG166" s="354"/>
      <c r="AH166" s="354"/>
      <c r="AI166" s="354"/>
      <c r="AJ166" s="354"/>
      <c r="AK166" s="354"/>
      <c r="AL166" s="354"/>
      <c r="AM166" s="354"/>
      <c r="AN166" s="354"/>
      <c r="AO166" s="354"/>
      <c r="AP166" s="354"/>
      <c r="AQ166" s="354"/>
      <c r="AR166" s="354"/>
      <c r="AS166" s="354"/>
      <c r="AT166" s="354"/>
      <c r="AU166" s="354"/>
      <c r="AV166" s="354"/>
      <c r="AW166" s="354"/>
      <c r="AX166" s="354"/>
      <c r="AY166" s="354"/>
      <c r="AZ166" s="354"/>
      <c r="BA166" s="354"/>
      <c r="BB166" s="354"/>
    </row>
    <row r="167" s="197" customFormat="1" ht="14.1" customHeight="1" spans="1:54">
      <c r="A167" s="218" t="s">
        <v>917</v>
      </c>
      <c r="B167" s="436" t="s">
        <v>918</v>
      </c>
      <c r="C167" s="252"/>
      <c r="D167" s="324" t="s">
        <v>919</v>
      </c>
      <c r="E167" s="324" t="s">
        <v>773</v>
      </c>
      <c r="F167" s="440">
        <f>F166+7</f>
        <v>46006</v>
      </c>
      <c r="G167" s="435">
        <f>F167+1</f>
        <v>46007</v>
      </c>
      <c r="H167" s="435">
        <f>G167+9</f>
        <v>46016</v>
      </c>
      <c r="I167" s="435">
        <f>H167+5</f>
        <v>46021</v>
      </c>
      <c r="M167" s="354"/>
      <c r="N167" s="354"/>
      <c r="O167" s="354"/>
      <c r="P167" s="354"/>
      <c r="Q167" s="354"/>
      <c r="R167" s="354"/>
      <c r="S167" s="354"/>
      <c r="T167" s="354"/>
      <c r="U167" s="354"/>
      <c r="V167" s="354"/>
      <c r="W167" s="354"/>
      <c r="X167" s="354"/>
      <c r="Y167" s="354"/>
      <c r="Z167" s="354"/>
      <c r="AA167" s="354"/>
      <c r="AB167" s="354"/>
      <c r="AC167" s="354"/>
      <c r="AD167" s="354"/>
      <c r="AE167" s="354"/>
      <c r="AF167" s="354"/>
      <c r="AG167" s="354"/>
      <c r="AH167" s="354"/>
      <c r="AI167" s="354"/>
      <c r="AJ167" s="354"/>
      <c r="AK167" s="354"/>
      <c r="AL167" s="354"/>
      <c r="AM167" s="354"/>
      <c r="AN167" s="354"/>
      <c r="AO167" s="354"/>
      <c r="AP167" s="354"/>
      <c r="AQ167" s="354"/>
      <c r="AR167" s="354"/>
      <c r="AS167" s="354"/>
      <c r="AT167" s="354"/>
      <c r="AU167" s="354"/>
      <c r="AV167" s="354"/>
      <c r="AW167" s="354"/>
      <c r="AX167" s="354"/>
      <c r="AY167" s="354"/>
      <c r="AZ167" s="354"/>
      <c r="BA167" s="354"/>
      <c r="BB167" s="354"/>
    </row>
    <row r="168" s="197" customFormat="1" ht="14.1" customHeight="1" spans="1:54">
      <c r="A168" s="218" t="s">
        <v>920</v>
      </c>
      <c r="B168" s="436" t="s">
        <v>921</v>
      </c>
      <c r="C168" s="252"/>
      <c r="D168" s="441" t="s">
        <v>922</v>
      </c>
      <c r="E168" s="324" t="s">
        <v>852</v>
      </c>
      <c r="F168" s="440">
        <f>F167+7</f>
        <v>46013</v>
      </c>
      <c r="G168" s="435">
        <f>F168+1</f>
        <v>46014</v>
      </c>
      <c r="H168" s="435">
        <f>G168+9</f>
        <v>46023</v>
      </c>
      <c r="I168" s="435">
        <f>H168+5</f>
        <v>46028</v>
      </c>
      <c r="M168" s="354"/>
      <c r="N168" s="354"/>
      <c r="O168" s="354"/>
      <c r="P168" s="354"/>
      <c r="Q168" s="354"/>
      <c r="R168" s="354"/>
      <c r="S168" s="354"/>
      <c r="T168" s="354"/>
      <c r="U168" s="354"/>
      <c r="V168" s="354"/>
      <c r="W168" s="354"/>
      <c r="X168" s="354"/>
      <c r="Y168" s="354"/>
      <c r="Z168" s="354"/>
      <c r="AA168" s="354"/>
      <c r="AB168" s="354"/>
      <c r="AC168" s="354"/>
      <c r="AD168" s="354"/>
      <c r="AE168" s="354"/>
      <c r="AF168" s="354"/>
      <c r="AG168" s="354"/>
      <c r="AH168" s="354"/>
      <c r="AI168" s="354"/>
      <c r="AJ168" s="354"/>
      <c r="AK168" s="354"/>
      <c r="AL168" s="354"/>
      <c r="AM168" s="354"/>
      <c r="AN168" s="354"/>
      <c r="AO168" s="354"/>
      <c r="AP168" s="354"/>
      <c r="AQ168" s="354"/>
      <c r="AR168" s="354"/>
      <c r="AS168" s="354"/>
      <c r="AT168" s="354"/>
      <c r="AU168" s="354"/>
      <c r="AV168" s="354"/>
      <c r="AW168" s="354"/>
      <c r="AX168" s="354"/>
      <c r="AY168" s="354"/>
      <c r="AZ168" s="354"/>
      <c r="BA168" s="354"/>
      <c r="BB168" s="354"/>
    </row>
    <row r="169" s="197" customFormat="1" ht="14.1" customHeight="1" spans="1:54">
      <c r="A169" s="218" t="s">
        <v>923</v>
      </c>
      <c r="B169" s="384" t="s">
        <v>912</v>
      </c>
      <c r="C169" s="252"/>
      <c r="D169" s="438" t="s">
        <v>797</v>
      </c>
      <c r="E169" s="324" t="s">
        <v>612</v>
      </c>
      <c r="F169" s="435">
        <f>F168+7</f>
        <v>46020</v>
      </c>
      <c r="G169" s="435">
        <f>F169+1</f>
        <v>46021</v>
      </c>
      <c r="H169" s="435">
        <f>G169+9</f>
        <v>46030</v>
      </c>
      <c r="I169" s="435">
        <f>H169+5</f>
        <v>46035</v>
      </c>
      <c r="M169" s="354"/>
      <c r="N169" s="354"/>
      <c r="O169" s="354"/>
      <c r="P169" s="354"/>
      <c r="Q169" s="354"/>
      <c r="R169" s="354"/>
      <c r="S169" s="354"/>
      <c r="T169" s="354"/>
      <c r="U169" s="354"/>
      <c r="V169" s="354"/>
      <c r="W169" s="354"/>
      <c r="X169" s="354"/>
      <c r="Y169" s="354"/>
      <c r="Z169" s="354"/>
      <c r="AA169" s="354"/>
      <c r="AB169" s="354"/>
      <c r="AC169" s="354"/>
      <c r="AD169" s="354"/>
      <c r="AE169" s="354"/>
      <c r="AF169" s="354"/>
      <c r="AG169" s="354"/>
      <c r="AH169" s="354"/>
      <c r="AI169" s="354"/>
      <c r="AJ169" s="354"/>
      <c r="AK169" s="354"/>
      <c r="AL169" s="354"/>
      <c r="AM169" s="354"/>
      <c r="AN169" s="354"/>
      <c r="AO169" s="354"/>
      <c r="AP169" s="354"/>
      <c r="AQ169" s="354"/>
      <c r="AR169" s="354"/>
      <c r="AS169" s="354"/>
      <c r="AT169" s="354"/>
      <c r="AU169" s="354"/>
      <c r="AV169" s="354"/>
      <c r="AW169" s="354"/>
      <c r="AX169" s="354"/>
      <c r="AY169" s="354"/>
      <c r="AZ169" s="354"/>
      <c r="BA169" s="354"/>
      <c r="BB169" s="354"/>
    </row>
    <row r="170" s="197" customFormat="1" ht="14.1" customHeight="1" spans="1:54">
      <c r="A170" s="218"/>
      <c r="M170" s="354"/>
      <c r="N170" s="354"/>
      <c r="O170" s="354"/>
      <c r="P170" s="354"/>
      <c r="Q170" s="354"/>
      <c r="R170" s="354"/>
      <c r="S170" s="354"/>
      <c r="T170" s="354"/>
      <c r="U170" s="354"/>
      <c r="V170" s="354"/>
      <c r="W170" s="354"/>
      <c r="X170" s="354"/>
      <c r="Y170" s="354"/>
      <c r="Z170" s="354"/>
      <c r="AA170" s="354"/>
      <c r="AB170" s="354"/>
      <c r="AC170" s="354"/>
      <c r="AD170" s="354"/>
      <c r="AE170" s="354"/>
      <c r="AF170" s="354"/>
      <c r="AG170" s="354"/>
      <c r="AH170" s="354"/>
      <c r="AI170" s="354"/>
      <c r="AJ170" s="354"/>
      <c r="AK170" s="354"/>
      <c r="AL170" s="354"/>
      <c r="AM170" s="354"/>
      <c r="AN170" s="354"/>
      <c r="AO170" s="354"/>
      <c r="AP170" s="354"/>
      <c r="AQ170" s="354"/>
      <c r="AR170" s="354"/>
      <c r="AS170" s="354"/>
      <c r="AT170" s="354"/>
      <c r="AU170" s="354"/>
      <c r="AV170" s="354"/>
      <c r="AW170" s="354"/>
      <c r="AX170" s="354"/>
      <c r="AY170" s="354"/>
      <c r="AZ170" s="354"/>
      <c r="BA170" s="354"/>
      <c r="BB170" s="354"/>
    </row>
    <row r="171" s="197" customFormat="1" ht="14.1" customHeight="1" spans="1:54">
      <c r="A171" s="218"/>
      <c r="B171" s="194"/>
      <c r="C171" s="194"/>
      <c r="D171" s="194"/>
      <c r="E171" s="194"/>
      <c r="F171" s="194"/>
      <c r="G171" s="194"/>
      <c r="H171" s="194"/>
      <c r="I171" s="194"/>
      <c r="M171" s="354"/>
      <c r="N171" s="354"/>
      <c r="O171" s="354"/>
      <c r="P171" s="354"/>
      <c r="Q171" s="354"/>
      <c r="R171" s="354"/>
      <c r="S171" s="354"/>
      <c r="T171" s="354"/>
      <c r="U171" s="354"/>
      <c r="V171" s="354"/>
      <c r="W171" s="354"/>
      <c r="X171" s="354"/>
      <c r="Y171" s="354"/>
      <c r="Z171" s="354"/>
      <c r="AA171" s="354"/>
      <c r="AB171" s="354"/>
      <c r="AC171" s="354"/>
      <c r="AD171" s="354"/>
      <c r="AE171" s="354"/>
      <c r="AF171" s="354"/>
      <c r="AG171" s="354"/>
      <c r="AH171" s="354"/>
      <c r="AI171" s="354"/>
      <c r="AJ171" s="354"/>
      <c r="AK171" s="354"/>
      <c r="AL171" s="354"/>
      <c r="AM171" s="354"/>
      <c r="AN171" s="354"/>
      <c r="AO171" s="354"/>
      <c r="AP171" s="354"/>
      <c r="AQ171" s="354"/>
      <c r="AR171" s="354"/>
      <c r="AS171" s="354"/>
      <c r="AT171" s="354"/>
      <c r="AU171" s="354"/>
      <c r="AV171" s="354"/>
      <c r="AW171" s="354"/>
      <c r="AX171" s="354"/>
      <c r="AY171" s="354"/>
      <c r="AZ171" s="354"/>
      <c r="BA171" s="354"/>
      <c r="BB171" s="354"/>
    </row>
    <row r="172" s="197" customFormat="1" ht="14.1" customHeight="1" spans="1:54">
      <c r="A172" s="218"/>
      <c r="B172" s="442" t="s">
        <v>924</v>
      </c>
      <c r="C172" s="442"/>
      <c r="D172" s="442"/>
      <c r="E172" s="442"/>
      <c r="F172" s="442"/>
      <c r="G172" s="442"/>
      <c r="H172" s="442"/>
      <c r="I172" s="442"/>
      <c r="M172" s="354"/>
      <c r="N172" s="354"/>
      <c r="O172" s="354"/>
      <c r="P172" s="354"/>
      <c r="Q172" s="354"/>
      <c r="R172" s="354"/>
      <c r="S172" s="354"/>
      <c r="T172" s="354"/>
      <c r="U172" s="354"/>
      <c r="V172" s="354"/>
      <c r="W172" s="354"/>
      <c r="X172" s="354"/>
      <c r="Y172" s="354"/>
      <c r="Z172" s="354"/>
      <c r="AA172" s="354"/>
      <c r="AB172" s="354"/>
      <c r="AC172" s="354"/>
      <c r="AD172" s="354"/>
      <c r="AE172" s="354"/>
      <c r="AF172" s="354"/>
      <c r="AG172" s="354"/>
      <c r="AH172" s="354"/>
      <c r="AI172" s="354"/>
      <c r="AJ172" s="354"/>
      <c r="AK172" s="354"/>
      <c r="AL172" s="354"/>
      <c r="AM172" s="354"/>
      <c r="AN172" s="354"/>
      <c r="AO172" s="354"/>
      <c r="AP172" s="354"/>
      <c r="AQ172" s="354"/>
      <c r="AR172" s="354"/>
      <c r="AS172" s="354"/>
      <c r="AT172" s="354"/>
      <c r="AU172" s="354"/>
      <c r="AV172" s="354"/>
      <c r="AW172" s="354"/>
      <c r="AX172" s="354"/>
      <c r="AY172" s="354"/>
      <c r="AZ172" s="354"/>
      <c r="BA172" s="354"/>
      <c r="BB172" s="354"/>
    </row>
    <row r="173" s="197" customFormat="1" ht="14.1" customHeight="1" spans="1:54">
      <c r="A173" s="218"/>
      <c r="B173" s="340" t="s">
        <v>26</v>
      </c>
      <c r="C173" s="341" t="s">
        <v>459</v>
      </c>
      <c r="D173" s="341" t="s">
        <v>27</v>
      </c>
      <c r="E173" s="341" t="s">
        <v>28</v>
      </c>
      <c r="F173" s="340" t="s">
        <v>7</v>
      </c>
      <c r="G173" s="443" t="s">
        <v>675</v>
      </c>
      <c r="H173" s="443" t="s">
        <v>752</v>
      </c>
      <c r="I173" s="340" t="s">
        <v>802</v>
      </c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  <c r="AA173" s="354"/>
      <c r="AB173" s="354"/>
      <c r="AC173" s="354"/>
      <c r="AD173" s="354"/>
      <c r="AE173" s="354"/>
      <c r="AF173" s="354"/>
      <c r="AG173" s="354"/>
      <c r="AH173" s="354"/>
      <c r="AI173" s="354"/>
      <c r="AJ173" s="354"/>
      <c r="AK173" s="354"/>
      <c r="AL173" s="354"/>
      <c r="AM173" s="354"/>
      <c r="AN173" s="354"/>
      <c r="AO173" s="354"/>
      <c r="AP173" s="354"/>
      <c r="AQ173" s="354"/>
      <c r="AR173" s="354"/>
      <c r="AS173" s="354"/>
      <c r="AT173" s="354"/>
      <c r="AU173" s="354"/>
      <c r="AV173" s="354"/>
      <c r="AW173" s="354"/>
      <c r="AX173" s="354"/>
      <c r="AY173" s="354"/>
      <c r="AZ173" s="354"/>
      <c r="BA173" s="354"/>
      <c r="BB173" s="354"/>
    </row>
    <row r="174" s="197" customFormat="1" ht="14.1" customHeight="1" spans="1:54">
      <c r="A174" s="218"/>
      <c r="B174" s="340" t="s">
        <v>9</v>
      </c>
      <c r="C174" s="341"/>
      <c r="D174" s="341" t="s">
        <v>11</v>
      </c>
      <c r="E174" s="341" t="s">
        <v>12</v>
      </c>
      <c r="F174" s="340" t="s">
        <v>14</v>
      </c>
      <c r="G174" s="443" t="s">
        <v>678</v>
      </c>
      <c r="H174" s="443" t="s">
        <v>754</v>
      </c>
      <c r="I174" s="340" t="s">
        <v>578</v>
      </c>
      <c r="M174" s="354"/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354"/>
      <c r="Y174" s="354"/>
      <c r="Z174" s="354"/>
      <c r="AA174" s="354"/>
      <c r="AB174" s="354"/>
      <c r="AC174" s="354"/>
      <c r="AD174" s="354"/>
      <c r="AE174" s="354"/>
      <c r="AF174" s="354"/>
      <c r="AG174" s="354"/>
      <c r="AH174" s="354"/>
      <c r="AI174" s="354"/>
      <c r="AJ174" s="354"/>
      <c r="AK174" s="354"/>
      <c r="AL174" s="354"/>
      <c r="AM174" s="354"/>
      <c r="AN174" s="354"/>
      <c r="AO174" s="354"/>
      <c r="AP174" s="354"/>
      <c r="AQ174" s="354"/>
      <c r="AR174" s="354"/>
      <c r="AS174" s="354"/>
      <c r="AT174" s="354"/>
      <c r="AU174" s="354"/>
      <c r="AV174" s="354"/>
      <c r="AW174" s="354"/>
      <c r="AX174" s="354"/>
      <c r="AY174" s="354"/>
      <c r="AZ174" s="354"/>
      <c r="BA174" s="354"/>
      <c r="BB174" s="354"/>
    </row>
    <row r="175" s="197" customFormat="1" ht="14.1" customHeight="1" spans="1:54">
      <c r="A175" s="218"/>
      <c r="B175" s="444" t="s">
        <v>841</v>
      </c>
      <c r="C175" s="220"/>
      <c r="D175" s="221"/>
      <c r="E175" s="221" t="s">
        <v>612</v>
      </c>
      <c r="F175" s="223">
        <v>45987</v>
      </c>
      <c r="G175" s="223">
        <f>F175+7</f>
        <v>45994</v>
      </c>
      <c r="H175" s="223">
        <f>G175+2</f>
        <v>45996</v>
      </c>
      <c r="I175" s="223">
        <f>H175+2</f>
        <v>45998</v>
      </c>
      <c r="M175" s="354"/>
      <c r="N175" s="354"/>
      <c r="O175" s="354"/>
      <c r="P175" s="354"/>
      <c r="Q175" s="354"/>
      <c r="R175" s="354"/>
      <c r="S175" s="354"/>
      <c r="T175" s="354"/>
      <c r="U175" s="354"/>
      <c r="V175" s="354"/>
      <c r="W175" s="354"/>
      <c r="X175" s="354"/>
      <c r="Y175" s="354"/>
      <c r="Z175" s="354"/>
      <c r="AA175" s="354"/>
      <c r="AB175" s="354"/>
      <c r="AC175" s="354"/>
      <c r="AD175" s="354"/>
      <c r="AE175" s="354"/>
      <c r="AF175" s="354"/>
      <c r="AG175" s="354"/>
      <c r="AH175" s="354"/>
      <c r="AI175" s="354"/>
      <c r="AJ175" s="354"/>
      <c r="AK175" s="354"/>
      <c r="AL175" s="354"/>
      <c r="AM175" s="354"/>
      <c r="AN175" s="354"/>
      <c r="AO175" s="354"/>
      <c r="AP175" s="354"/>
      <c r="AQ175" s="354"/>
      <c r="AR175" s="354"/>
      <c r="AS175" s="354"/>
      <c r="AT175" s="354"/>
      <c r="AU175" s="354"/>
      <c r="AV175" s="354"/>
      <c r="AW175" s="354"/>
      <c r="AX175" s="354"/>
      <c r="AY175" s="354"/>
      <c r="AZ175" s="354"/>
      <c r="BA175" s="354"/>
      <c r="BB175" s="354"/>
    </row>
    <row r="176" s="197" customFormat="1" ht="14.1" customHeight="1" spans="1:54">
      <c r="A176" s="218" t="s">
        <v>925</v>
      </c>
      <c r="B176" s="445" t="s">
        <v>926</v>
      </c>
      <c r="C176" s="220"/>
      <c r="D176" s="221" t="s">
        <v>927</v>
      </c>
      <c r="E176" s="221" t="s">
        <v>612</v>
      </c>
      <c r="F176" s="223">
        <f>F175+7</f>
        <v>45994</v>
      </c>
      <c r="G176" s="223">
        <f>F176+7</f>
        <v>46001</v>
      </c>
      <c r="H176" s="223">
        <f t="shared" ref="H176:I179" si="12">G176+2</f>
        <v>46003</v>
      </c>
      <c r="I176" s="223">
        <f t="shared" si="12"/>
        <v>46005</v>
      </c>
      <c r="M176" s="354"/>
      <c r="N176" s="354"/>
      <c r="O176" s="354"/>
      <c r="P176" s="354"/>
      <c r="Q176" s="354"/>
      <c r="R176" s="354"/>
      <c r="S176" s="354"/>
      <c r="T176" s="354"/>
      <c r="U176" s="354"/>
      <c r="V176" s="354"/>
      <c r="W176" s="354"/>
      <c r="X176" s="354"/>
      <c r="Y176" s="354"/>
      <c r="Z176" s="354"/>
      <c r="AA176" s="354"/>
      <c r="AB176" s="354"/>
      <c r="AC176" s="354"/>
      <c r="AD176" s="354"/>
      <c r="AE176" s="354"/>
      <c r="AF176" s="354"/>
      <c r="AG176" s="354"/>
      <c r="AH176" s="354"/>
      <c r="AI176" s="354"/>
      <c r="AJ176" s="354"/>
      <c r="AK176" s="354"/>
      <c r="AL176" s="354"/>
      <c r="AM176" s="354"/>
      <c r="AN176" s="354"/>
      <c r="AO176" s="354"/>
      <c r="AP176" s="354"/>
      <c r="AQ176" s="354"/>
      <c r="AR176" s="354"/>
      <c r="AS176" s="354"/>
      <c r="AT176" s="354"/>
      <c r="AU176" s="354"/>
      <c r="AV176" s="354"/>
      <c r="AW176" s="354"/>
      <c r="AX176" s="354"/>
      <c r="AY176" s="354"/>
      <c r="AZ176" s="354"/>
      <c r="BA176" s="354"/>
      <c r="BB176" s="354"/>
    </row>
    <row r="177" s="197" customFormat="1" ht="14.1" customHeight="1" spans="1:54">
      <c r="A177" s="218" t="s">
        <v>928</v>
      </c>
      <c r="B177" s="446" t="s">
        <v>929</v>
      </c>
      <c r="C177" s="220"/>
      <c r="D177" s="221" t="s">
        <v>930</v>
      </c>
      <c r="E177" s="221" t="s">
        <v>612</v>
      </c>
      <c r="F177" s="223">
        <f>F176+7</f>
        <v>46001</v>
      </c>
      <c r="G177" s="223">
        <f>F177+7</f>
        <v>46008</v>
      </c>
      <c r="H177" s="223">
        <f t="shared" si="12"/>
        <v>46010</v>
      </c>
      <c r="I177" s="223">
        <f t="shared" si="12"/>
        <v>46012</v>
      </c>
      <c r="M177" s="354"/>
      <c r="N177" s="354"/>
      <c r="O177" s="354"/>
      <c r="P177" s="354"/>
      <c r="Q177" s="354"/>
      <c r="R177" s="354"/>
      <c r="S177" s="354"/>
      <c r="T177" s="354"/>
      <c r="U177" s="354"/>
      <c r="V177" s="354"/>
      <c r="W177" s="354"/>
      <c r="X177" s="354"/>
      <c r="Y177" s="354"/>
      <c r="Z177" s="354"/>
      <c r="AA177" s="354"/>
      <c r="AB177" s="354"/>
      <c r="AC177" s="354"/>
      <c r="AD177" s="354"/>
      <c r="AE177" s="354"/>
      <c r="AF177" s="354"/>
      <c r="AG177" s="354"/>
      <c r="AH177" s="354"/>
      <c r="AI177" s="354"/>
      <c r="AJ177" s="354"/>
      <c r="AK177" s="354"/>
      <c r="AL177" s="354"/>
      <c r="AM177" s="354"/>
      <c r="AN177" s="354"/>
      <c r="AO177" s="354"/>
      <c r="AP177" s="354"/>
      <c r="AQ177" s="354"/>
      <c r="AR177" s="354"/>
      <c r="AS177" s="354"/>
      <c r="AT177" s="354"/>
      <c r="AU177" s="354"/>
      <c r="AV177" s="354"/>
      <c r="AW177" s="354"/>
      <c r="AX177" s="354"/>
      <c r="AY177" s="354"/>
      <c r="AZ177" s="354"/>
      <c r="BA177" s="354"/>
      <c r="BB177" s="354"/>
    </row>
    <row r="178" s="197" customFormat="1" ht="14.1" customHeight="1" spans="1:54">
      <c r="A178" s="218"/>
      <c r="B178" s="444" t="s">
        <v>841</v>
      </c>
      <c r="C178" s="220"/>
      <c r="D178" s="221"/>
      <c r="E178" s="221" t="s">
        <v>612</v>
      </c>
      <c r="F178" s="223">
        <f>F177+7</f>
        <v>46008</v>
      </c>
      <c r="G178" s="223">
        <f>F178+7</f>
        <v>46015</v>
      </c>
      <c r="H178" s="223">
        <f t="shared" si="12"/>
        <v>46017</v>
      </c>
      <c r="I178" s="223">
        <f t="shared" si="12"/>
        <v>46019</v>
      </c>
      <c r="M178" s="354"/>
      <c r="N178" s="354"/>
      <c r="O178" s="354"/>
      <c r="P178" s="354"/>
      <c r="Q178" s="354"/>
      <c r="R178" s="354"/>
      <c r="S178" s="354"/>
      <c r="T178" s="354"/>
      <c r="U178" s="354"/>
      <c r="V178" s="354"/>
      <c r="W178" s="354"/>
      <c r="X178" s="354"/>
      <c r="Y178" s="354"/>
      <c r="Z178" s="354"/>
      <c r="AA178" s="354"/>
      <c r="AB178" s="354"/>
      <c r="AC178" s="354"/>
      <c r="AD178" s="354"/>
      <c r="AE178" s="354"/>
      <c r="AF178" s="354"/>
      <c r="AG178" s="354"/>
      <c r="AH178" s="354"/>
      <c r="AI178" s="354"/>
      <c r="AJ178" s="354"/>
      <c r="AK178" s="354"/>
      <c r="AL178" s="354"/>
      <c r="AM178" s="354"/>
      <c r="AN178" s="354"/>
      <c r="AO178" s="354"/>
      <c r="AP178" s="354"/>
      <c r="AQ178" s="354"/>
      <c r="AR178" s="354"/>
      <c r="AS178" s="354"/>
      <c r="AT178" s="354"/>
      <c r="AU178" s="354"/>
      <c r="AV178" s="354"/>
      <c r="AW178" s="354"/>
      <c r="AX178" s="354"/>
      <c r="AY178" s="354"/>
      <c r="AZ178" s="354"/>
      <c r="BA178" s="354"/>
      <c r="BB178" s="354"/>
    </row>
    <row r="179" s="197" customFormat="1" ht="14.1" customHeight="1" spans="1:54">
      <c r="A179" s="218" t="s">
        <v>931</v>
      </c>
      <c r="B179" s="445" t="s">
        <v>926</v>
      </c>
      <c r="C179" s="220"/>
      <c r="D179" s="221" t="s">
        <v>932</v>
      </c>
      <c r="E179" s="221" t="s">
        <v>612</v>
      </c>
      <c r="F179" s="223">
        <f>F178+7</f>
        <v>46015</v>
      </c>
      <c r="G179" s="223">
        <f>F179+7</f>
        <v>46022</v>
      </c>
      <c r="H179" s="223">
        <f t="shared" si="12"/>
        <v>46024</v>
      </c>
      <c r="I179" s="223">
        <f t="shared" si="12"/>
        <v>46026</v>
      </c>
      <c r="M179" s="354"/>
      <c r="N179" s="354"/>
      <c r="O179" s="354"/>
      <c r="P179" s="354"/>
      <c r="Q179" s="354"/>
      <c r="R179" s="354"/>
      <c r="S179" s="354"/>
      <c r="T179" s="354"/>
      <c r="U179" s="354"/>
      <c r="V179" s="354"/>
      <c r="W179" s="354"/>
      <c r="X179" s="354"/>
      <c r="Y179" s="354"/>
      <c r="Z179" s="354"/>
      <c r="AA179" s="354"/>
      <c r="AB179" s="354"/>
      <c r="AC179" s="354"/>
      <c r="AD179" s="354"/>
      <c r="AE179" s="354"/>
      <c r="AF179" s="354"/>
      <c r="AG179" s="354"/>
      <c r="AH179" s="354"/>
      <c r="AI179" s="354"/>
      <c r="AJ179" s="354"/>
      <c r="AK179" s="354"/>
      <c r="AL179" s="354"/>
      <c r="AM179" s="354"/>
      <c r="AN179" s="354"/>
      <c r="AO179" s="354"/>
      <c r="AP179" s="354"/>
      <c r="AQ179" s="354"/>
      <c r="AR179" s="354"/>
      <c r="AS179" s="354"/>
      <c r="AT179" s="354"/>
      <c r="AU179" s="354"/>
      <c r="AV179" s="354"/>
      <c r="AW179" s="354"/>
      <c r="AX179" s="354"/>
      <c r="AY179" s="354"/>
      <c r="AZ179" s="354"/>
      <c r="BA179" s="354"/>
      <c r="BB179" s="354"/>
    </row>
    <row r="180" s="204" customFormat="1" ht="14.25" customHeight="1" spans="1:54">
      <c r="A180" s="209"/>
      <c r="M180" s="447"/>
      <c r="N180" s="447"/>
      <c r="O180" s="447"/>
      <c r="P180" s="447"/>
      <c r="Q180" s="447"/>
      <c r="R180" s="447"/>
      <c r="S180" s="447"/>
      <c r="T180" s="447"/>
      <c r="U180" s="447"/>
      <c r="V180" s="447"/>
      <c r="W180" s="447"/>
      <c r="X180" s="447"/>
      <c r="Y180" s="447"/>
      <c r="Z180" s="447"/>
      <c r="AA180" s="447"/>
      <c r="AB180" s="447"/>
      <c r="AC180" s="447"/>
      <c r="AD180" s="447"/>
      <c r="AE180" s="447"/>
      <c r="AF180" s="447"/>
      <c r="AG180" s="447"/>
      <c r="AH180" s="447"/>
      <c r="AI180" s="447"/>
      <c r="AJ180" s="447"/>
      <c r="AK180" s="447"/>
      <c r="AL180" s="447"/>
      <c r="AM180" s="447"/>
      <c r="AN180" s="447"/>
      <c r="AO180" s="447"/>
      <c r="AP180" s="447"/>
      <c r="AQ180" s="447"/>
      <c r="AR180" s="447"/>
      <c r="AS180" s="447"/>
      <c r="AT180" s="447"/>
      <c r="AU180" s="447"/>
      <c r="AV180" s="447"/>
      <c r="AW180" s="447"/>
      <c r="AX180" s="447"/>
      <c r="AY180" s="447"/>
      <c r="AZ180" s="447"/>
      <c r="BA180" s="447"/>
      <c r="BB180" s="447"/>
    </row>
    <row r="181" s="204" customFormat="1" ht="14.25" customHeight="1" spans="1:54">
      <c r="A181" s="209"/>
      <c r="M181" s="447"/>
      <c r="N181" s="447"/>
      <c r="O181" s="447"/>
      <c r="P181" s="447"/>
      <c r="Q181" s="447"/>
      <c r="R181" s="447"/>
      <c r="S181" s="447"/>
      <c r="T181" s="447"/>
      <c r="U181" s="447"/>
      <c r="V181" s="447"/>
      <c r="W181" s="447"/>
      <c r="X181" s="447"/>
      <c r="Y181" s="447"/>
      <c r="Z181" s="447"/>
      <c r="AA181" s="447"/>
      <c r="AB181" s="447"/>
      <c r="AC181" s="447"/>
      <c r="AD181" s="447"/>
      <c r="AE181" s="447"/>
      <c r="AF181" s="447"/>
      <c r="AG181" s="447"/>
      <c r="AH181" s="447"/>
      <c r="AI181" s="447"/>
      <c r="AJ181" s="447"/>
      <c r="AK181" s="447"/>
      <c r="AL181" s="447"/>
      <c r="AM181" s="447"/>
      <c r="AN181" s="447"/>
      <c r="AO181" s="447"/>
      <c r="AP181" s="447"/>
      <c r="AQ181" s="447"/>
      <c r="AR181" s="447"/>
      <c r="AS181" s="447"/>
      <c r="AT181" s="447"/>
      <c r="AU181" s="447"/>
      <c r="AV181" s="447"/>
      <c r="AW181" s="447"/>
      <c r="AX181" s="447"/>
      <c r="AY181" s="447"/>
      <c r="AZ181" s="447"/>
      <c r="BA181" s="447"/>
      <c r="BB181" s="447"/>
    </row>
    <row r="182" s="204" customFormat="1" ht="14.25" customHeight="1" spans="1:54">
      <c r="A182" s="209"/>
      <c r="M182" s="447"/>
      <c r="N182" s="447"/>
      <c r="O182" s="447"/>
      <c r="P182" s="447"/>
      <c r="Q182" s="447"/>
      <c r="R182" s="447"/>
      <c r="S182" s="447"/>
      <c r="T182" s="447"/>
      <c r="U182" s="447"/>
      <c r="V182" s="447"/>
      <c r="W182" s="447"/>
      <c r="X182" s="447"/>
      <c r="Y182" s="447"/>
      <c r="Z182" s="447"/>
      <c r="AA182" s="447"/>
      <c r="AB182" s="447"/>
      <c r="AC182" s="447"/>
      <c r="AD182" s="447"/>
      <c r="AE182" s="447"/>
      <c r="AF182" s="447"/>
      <c r="AG182" s="447"/>
      <c r="AH182" s="447"/>
      <c r="AI182" s="447"/>
      <c r="AJ182" s="447"/>
      <c r="AK182" s="447"/>
      <c r="AL182" s="447"/>
      <c r="AM182" s="447"/>
      <c r="AN182" s="447"/>
      <c r="AO182" s="447"/>
      <c r="AP182" s="447"/>
      <c r="AQ182" s="447"/>
      <c r="AR182" s="447"/>
      <c r="AS182" s="447"/>
      <c r="AT182" s="447"/>
      <c r="AU182" s="447"/>
      <c r="AV182" s="447"/>
      <c r="AW182" s="447"/>
      <c r="AX182" s="447"/>
      <c r="AY182" s="447"/>
      <c r="AZ182" s="447"/>
      <c r="BA182" s="447"/>
      <c r="BB182" s="447"/>
    </row>
    <row r="183" s="204" customFormat="1" ht="14.25" customHeight="1" spans="1:54">
      <c r="A183" s="209"/>
      <c r="M183" s="447"/>
      <c r="N183" s="447"/>
      <c r="O183" s="447"/>
      <c r="P183" s="447"/>
      <c r="Q183" s="447"/>
      <c r="R183" s="447"/>
      <c r="S183" s="447"/>
      <c r="T183" s="447"/>
      <c r="U183" s="447"/>
      <c r="V183" s="447"/>
      <c r="W183" s="447"/>
      <c r="X183" s="447"/>
      <c r="Y183" s="447"/>
      <c r="Z183" s="447"/>
      <c r="AA183" s="447"/>
      <c r="AB183" s="447"/>
      <c r="AC183" s="447"/>
      <c r="AD183" s="447"/>
      <c r="AE183" s="447"/>
      <c r="AF183" s="447"/>
      <c r="AG183" s="447"/>
      <c r="AH183" s="447"/>
      <c r="AI183" s="447"/>
      <c r="AJ183" s="447"/>
      <c r="AK183" s="447"/>
      <c r="AL183" s="447"/>
      <c r="AM183" s="447"/>
      <c r="AN183" s="447"/>
      <c r="AO183" s="447"/>
      <c r="AP183" s="447"/>
      <c r="AQ183" s="447"/>
      <c r="AR183" s="447"/>
      <c r="AS183" s="447"/>
      <c r="AT183" s="447"/>
      <c r="AU183" s="447"/>
      <c r="AV183" s="447"/>
      <c r="AW183" s="447"/>
      <c r="AX183" s="447"/>
      <c r="AY183" s="447"/>
      <c r="AZ183" s="447"/>
      <c r="BA183" s="447"/>
      <c r="BB183" s="447"/>
    </row>
    <row r="184" s="204" customFormat="1" ht="14.25" customHeight="1" spans="1:54">
      <c r="A184" s="209"/>
      <c r="M184" s="447"/>
      <c r="N184" s="447"/>
      <c r="O184" s="447"/>
      <c r="P184" s="447"/>
      <c r="Q184" s="447"/>
      <c r="R184" s="447"/>
      <c r="S184" s="447"/>
      <c r="T184" s="447"/>
      <c r="U184" s="447"/>
      <c r="V184" s="447"/>
      <c r="W184" s="447"/>
      <c r="X184" s="447"/>
      <c r="Y184" s="447"/>
      <c r="Z184" s="447"/>
      <c r="AA184" s="447"/>
      <c r="AB184" s="447"/>
      <c r="AC184" s="447"/>
      <c r="AD184" s="447"/>
      <c r="AE184" s="447"/>
      <c r="AF184" s="447"/>
      <c r="AG184" s="447"/>
      <c r="AH184" s="447"/>
      <c r="AI184" s="447"/>
      <c r="AJ184" s="447"/>
      <c r="AK184" s="447"/>
      <c r="AL184" s="447"/>
      <c r="AM184" s="447"/>
      <c r="AN184" s="447"/>
      <c r="AO184" s="447"/>
      <c r="AP184" s="447"/>
      <c r="AQ184" s="447"/>
      <c r="AR184" s="447"/>
      <c r="AS184" s="447"/>
      <c r="AT184" s="447"/>
      <c r="AU184" s="447"/>
      <c r="AV184" s="447"/>
      <c r="AW184" s="447"/>
      <c r="AX184" s="447"/>
      <c r="AY184" s="447"/>
      <c r="AZ184" s="447"/>
      <c r="BA184" s="447"/>
      <c r="BB184" s="447"/>
    </row>
    <row r="185" s="204" customFormat="1" ht="14.25" customHeight="1" spans="1:54">
      <c r="A185" s="209"/>
      <c r="M185" s="447"/>
      <c r="N185" s="447"/>
      <c r="O185" s="447"/>
      <c r="P185" s="447"/>
      <c r="Q185" s="447"/>
      <c r="R185" s="447"/>
      <c r="S185" s="447"/>
      <c r="T185" s="447"/>
      <c r="U185" s="447"/>
      <c r="V185" s="447"/>
      <c r="W185" s="447"/>
      <c r="X185" s="447"/>
      <c r="Y185" s="447"/>
      <c r="Z185" s="447"/>
      <c r="AA185" s="447"/>
      <c r="AB185" s="447"/>
      <c r="AC185" s="447"/>
      <c r="AD185" s="447"/>
      <c r="AE185" s="447"/>
      <c r="AF185" s="447"/>
      <c r="AG185" s="447"/>
      <c r="AH185" s="447"/>
      <c r="AI185" s="447"/>
      <c r="AJ185" s="447"/>
      <c r="AK185" s="447"/>
      <c r="AL185" s="447"/>
      <c r="AM185" s="447"/>
      <c r="AN185" s="447"/>
      <c r="AO185" s="447"/>
      <c r="AP185" s="447"/>
      <c r="AQ185" s="447"/>
      <c r="AR185" s="447"/>
      <c r="AS185" s="447"/>
      <c r="AT185" s="447"/>
      <c r="AU185" s="447"/>
      <c r="AV185" s="447"/>
      <c r="AW185" s="447"/>
      <c r="AX185" s="447"/>
      <c r="AY185" s="447"/>
      <c r="AZ185" s="447"/>
      <c r="BA185" s="447"/>
      <c r="BB185" s="447"/>
    </row>
    <row r="186" s="204" customFormat="1" ht="14.25" customHeight="1" spans="1:54">
      <c r="A186" s="209"/>
      <c r="M186" s="447"/>
      <c r="N186" s="447"/>
      <c r="O186" s="447"/>
      <c r="P186" s="447"/>
      <c r="Q186" s="447"/>
      <c r="R186" s="447"/>
      <c r="S186" s="447"/>
      <c r="T186" s="447"/>
      <c r="U186" s="447"/>
      <c r="V186" s="447"/>
      <c r="W186" s="447"/>
      <c r="X186" s="447"/>
      <c r="Y186" s="447"/>
      <c r="Z186" s="447"/>
      <c r="AA186" s="447"/>
      <c r="AB186" s="447"/>
      <c r="AC186" s="447"/>
      <c r="AD186" s="447"/>
      <c r="AE186" s="447"/>
      <c r="AF186" s="447"/>
      <c r="AG186" s="447"/>
      <c r="AH186" s="447"/>
      <c r="AI186" s="447"/>
      <c r="AJ186" s="447"/>
      <c r="AK186" s="447"/>
      <c r="AL186" s="447"/>
      <c r="AM186" s="447"/>
      <c r="AN186" s="447"/>
      <c r="AO186" s="447"/>
      <c r="AP186" s="447"/>
      <c r="AQ186" s="447"/>
      <c r="AR186" s="447"/>
      <c r="AS186" s="447"/>
      <c r="AT186" s="447"/>
      <c r="AU186" s="447"/>
      <c r="AV186" s="447"/>
      <c r="AW186" s="447"/>
      <c r="AX186" s="447"/>
      <c r="AY186" s="447"/>
      <c r="AZ186" s="447"/>
      <c r="BA186" s="447"/>
      <c r="BB186" s="447"/>
    </row>
    <row r="187" s="204" customFormat="1" ht="14.25" customHeight="1" spans="1:54">
      <c r="A187" s="209"/>
      <c r="M187" s="447"/>
      <c r="N187" s="447"/>
      <c r="O187" s="447"/>
      <c r="P187" s="447"/>
      <c r="Q187" s="447"/>
      <c r="R187" s="447"/>
      <c r="S187" s="447"/>
      <c r="T187" s="447"/>
      <c r="U187" s="447"/>
      <c r="V187" s="447"/>
      <c r="W187" s="447"/>
      <c r="X187" s="447"/>
      <c r="Y187" s="447"/>
      <c r="Z187" s="447"/>
      <c r="AA187" s="447"/>
      <c r="AB187" s="447"/>
      <c r="AC187" s="447"/>
      <c r="AD187" s="447"/>
      <c r="AE187" s="447"/>
      <c r="AF187" s="447"/>
      <c r="AG187" s="447"/>
      <c r="AH187" s="447"/>
      <c r="AI187" s="447"/>
      <c r="AJ187" s="447"/>
      <c r="AK187" s="447"/>
      <c r="AL187" s="447"/>
      <c r="AM187" s="447"/>
      <c r="AN187" s="447"/>
      <c r="AO187" s="447"/>
      <c r="AP187" s="447"/>
      <c r="AQ187" s="447"/>
      <c r="AR187" s="447"/>
      <c r="AS187" s="447"/>
      <c r="AT187" s="447"/>
      <c r="AU187" s="447"/>
      <c r="AV187" s="447"/>
      <c r="AW187" s="447"/>
      <c r="AX187" s="447"/>
      <c r="AY187" s="447"/>
      <c r="AZ187" s="447"/>
      <c r="BA187" s="447"/>
      <c r="BB187" s="447"/>
    </row>
    <row r="188" s="204" customFormat="1" ht="14.25" customHeight="1" spans="1:54">
      <c r="A188" s="209"/>
      <c r="M188" s="447"/>
      <c r="N188" s="447"/>
      <c r="O188" s="447"/>
      <c r="P188" s="447"/>
      <c r="Q188" s="447"/>
      <c r="R188" s="447"/>
      <c r="S188" s="447"/>
      <c r="T188" s="447"/>
      <c r="U188" s="447"/>
      <c r="V188" s="447"/>
      <c r="W188" s="447"/>
      <c r="X188" s="447"/>
      <c r="Y188" s="447"/>
      <c r="Z188" s="447"/>
      <c r="AA188" s="447"/>
      <c r="AB188" s="447"/>
      <c r="AC188" s="447"/>
      <c r="AD188" s="447"/>
      <c r="AE188" s="447"/>
      <c r="AF188" s="447"/>
      <c r="AG188" s="447"/>
      <c r="AH188" s="447"/>
      <c r="AI188" s="447"/>
      <c r="AJ188" s="447"/>
      <c r="AK188" s="447"/>
      <c r="AL188" s="447"/>
      <c r="AM188" s="447"/>
      <c r="AN188" s="447"/>
      <c r="AO188" s="447"/>
      <c r="AP188" s="447"/>
      <c r="AQ188" s="447"/>
      <c r="AR188" s="447"/>
      <c r="AS188" s="447"/>
      <c r="AT188" s="447"/>
      <c r="AU188" s="447"/>
      <c r="AV188" s="447"/>
      <c r="AW188" s="447"/>
      <c r="AX188" s="447"/>
      <c r="AY188" s="447"/>
      <c r="AZ188" s="447"/>
      <c r="BA188" s="447"/>
      <c r="BB188" s="447"/>
    </row>
    <row r="189" s="204" customFormat="1" ht="14.25" customHeight="1" spans="1:54">
      <c r="A189" s="209"/>
      <c r="M189" s="447"/>
      <c r="N189" s="447"/>
      <c r="O189" s="447"/>
      <c r="P189" s="447"/>
      <c r="Q189" s="447"/>
      <c r="R189" s="447"/>
      <c r="S189" s="447"/>
      <c r="T189" s="447"/>
      <c r="U189" s="447"/>
      <c r="V189" s="447"/>
      <c r="W189" s="447"/>
      <c r="X189" s="447"/>
      <c r="Y189" s="447"/>
      <c r="Z189" s="447"/>
      <c r="AA189" s="447"/>
      <c r="AB189" s="447"/>
      <c r="AC189" s="447"/>
      <c r="AD189" s="447"/>
      <c r="AE189" s="447"/>
      <c r="AF189" s="447"/>
      <c r="AG189" s="447"/>
      <c r="AH189" s="447"/>
      <c r="AI189" s="447"/>
      <c r="AJ189" s="447"/>
      <c r="AK189" s="447"/>
      <c r="AL189" s="447"/>
      <c r="AM189" s="447"/>
      <c r="AN189" s="447"/>
      <c r="AO189" s="447"/>
      <c r="AP189" s="447"/>
      <c r="AQ189" s="447"/>
      <c r="AR189" s="447"/>
      <c r="AS189" s="447"/>
      <c r="AT189" s="447"/>
      <c r="AU189" s="447"/>
      <c r="AV189" s="447"/>
      <c r="AW189" s="447"/>
      <c r="AX189" s="447"/>
      <c r="AY189" s="447"/>
      <c r="AZ189" s="447"/>
      <c r="BA189" s="447"/>
      <c r="BB189" s="447"/>
    </row>
    <row r="190" s="204" customFormat="1" ht="14.25" customHeight="1" spans="1:54">
      <c r="A190" s="209"/>
      <c r="M190" s="447"/>
      <c r="N190" s="447"/>
      <c r="O190" s="447"/>
      <c r="P190" s="447"/>
      <c r="Q190" s="447"/>
      <c r="R190" s="447"/>
      <c r="S190" s="447"/>
      <c r="T190" s="447"/>
      <c r="U190" s="447"/>
      <c r="V190" s="447"/>
      <c r="W190" s="447"/>
      <c r="X190" s="447"/>
      <c r="Y190" s="447"/>
      <c r="Z190" s="447"/>
      <c r="AA190" s="447"/>
      <c r="AB190" s="447"/>
      <c r="AC190" s="447"/>
      <c r="AD190" s="447"/>
      <c r="AE190" s="447"/>
      <c r="AF190" s="447"/>
      <c r="AG190" s="447"/>
      <c r="AH190" s="447"/>
      <c r="AI190" s="447"/>
      <c r="AJ190" s="447"/>
      <c r="AK190" s="447"/>
      <c r="AL190" s="447"/>
      <c r="AM190" s="447"/>
      <c r="AN190" s="447"/>
      <c r="AO190" s="447"/>
      <c r="AP190" s="447"/>
      <c r="AQ190" s="447"/>
      <c r="AR190" s="447"/>
      <c r="AS190" s="447"/>
      <c r="AT190" s="447"/>
      <c r="AU190" s="447"/>
      <c r="AV190" s="447"/>
      <c r="AW190" s="447"/>
      <c r="AX190" s="447"/>
      <c r="AY190" s="447"/>
      <c r="AZ190" s="447"/>
      <c r="BA190" s="447"/>
      <c r="BB190" s="447"/>
    </row>
    <row r="191" s="204" customFormat="1" ht="14.25" customHeight="1" spans="1:54">
      <c r="A191" s="209"/>
      <c r="M191" s="447"/>
      <c r="N191" s="447"/>
      <c r="O191" s="447"/>
      <c r="P191" s="447"/>
      <c r="Q191" s="447"/>
      <c r="R191" s="447"/>
      <c r="S191" s="447"/>
      <c r="T191" s="447"/>
      <c r="U191" s="447"/>
      <c r="V191" s="447"/>
      <c r="W191" s="447"/>
      <c r="X191" s="447"/>
      <c r="Y191" s="447"/>
      <c r="Z191" s="447"/>
      <c r="AA191" s="447"/>
      <c r="AB191" s="447"/>
      <c r="AC191" s="447"/>
      <c r="AD191" s="447"/>
      <c r="AE191" s="447"/>
      <c r="AF191" s="447"/>
      <c r="AG191" s="447"/>
      <c r="AH191" s="447"/>
      <c r="AI191" s="447"/>
      <c r="AJ191" s="447"/>
      <c r="AK191" s="447"/>
      <c r="AL191" s="447"/>
      <c r="AM191" s="447"/>
      <c r="AN191" s="447"/>
      <c r="AO191" s="447"/>
      <c r="AP191" s="447"/>
      <c r="AQ191" s="447"/>
      <c r="AR191" s="447"/>
      <c r="AS191" s="447"/>
      <c r="AT191" s="447"/>
      <c r="AU191" s="447"/>
      <c r="AV191" s="447"/>
      <c r="AW191" s="447"/>
      <c r="AX191" s="447"/>
      <c r="AY191" s="447"/>
      <c r="AZ191" s="447"/>
      <c r="BA191" s="447"/>
      <c r="BB191" s="447"/>
    </row>
    <row r="192" s="204" customFormat="1" ht="14.25" customHeight="1" spans="1:54">
      <c r="A192" s="209"/>
      <c r="M192" s="447"/>
      <c r="N192" s="447"/>
      <c r="O192" s="447"/>
      <c r="P192" s="447"/>
      <c r="Q192" s="447"/>
      <c r="R192" s="447"/>
      <c r="S192" s="447"/>
      <c r="T192" s="447"/>
      <c r="U192" s="447"/>
      <c r="V192" s="447"/>
      <c r="W192" s="447"/>
      <c r="X192" s="447"/>
      <c r="Y192" s="447"/>
      <c r="Z192" s="447"/>
      <c r="AA192" s="447"/>
      <c r="AB192" s="447"/>
      <c r="AC192" s="447"/>
      <c r="AD192" s="447"/>
      <c r="AE192" s="447"/>
      <c r="AF192" s="447"/>
      <c r="AG192" s="447"/>
      <c r="AH192" s="447"/>
      <c r="AI192" s="447"/>
      <c r="AJ192" s="447"/>
      <c r="AK192" s="447"/>
      <c r="AL192" s="447"/>
      <c r="AM192" s="447"/>
      <c r="AN192" s="447"/>
      <c r="AO192" s="447"/>
      <c r="AP192" s="447"/>
      <c r="AQ192" s="447"/>
      <c r="AR192" s="447"/>
      <c r="AS192" s="447"/>
      <c r="AT192" s="447"/>
      <c r="AU192" s="447"/>
      <c r="AV192" s="447"/>
      <c r="AW192" s="447"/>
      <c r="AX192" s="447"/>
      <c r="AY192" s="447"/>
      <c r="AZ192" s="447"/>
      <c r="BA192" s="447"/>
      <c r="BB192" s="447"/>
    </row>
    <row r="193" s="204" customFormat="1" ht="14.25" customHeight="1" spans="1:54">
      <c r="A193" s="209"/>
      <c r="M193" s="447"/>
      <c r="N193" s="447"/>
      <c r="O193" s="447"/>
      <c r="P193" s="447"/>
      <c r="Q193" s="447"/>
      <c r="R193" s="447"/>
      <c r="S193" s="447"/>
      <c r="T193" s="447"/>
      <c r="U193" s="447"/>
      <c r="V193" s="447"/>
      <c r="W193" s="447"/>
      <c r="X193" s="447"/>
      <c r="Y193" s="447"/>
      <c r="Z193" s="447"/>
      <c r="AA193" s="447"/>
      <c r="AB193" s="447"/>
      <c r="AC193" s="447"/>
      <c r="AD193" s="447"/>
      <c r="AE193" s="447"/>
      <c r="AF193" s="447"/>
      <c r="AG193" s="447"/>
      <c r="AH193" s="447"/>
      <c r="AI193" s="447"/>
      <c r="AJ193" s="447"/>
      <c r="AK193" s="447"/>
      <c r="AL193" s="447"/>
      <c r="AM193" s="447"/>
      <c r="AN193" s="447"/>
      <c r="AO193" s="447"/>
      <c r="AP193" s="447"/>
      <c r="AQ193" s="447"/>
      <c r="AR193" s="447"/>
      <c r="AS193" s="447"/>
      <c r="AT193" s="447"/>
      <c r="AU193" s="447"/>
      <c r="AV193" s="447"/>
      <c r="AW193" s="447"/>
      <c r="AX193" s="447"/>
      <c r="AY193" s="447"/>
      <c r="AZ193" s="447"/>
      <c r="BA193" s="447"/>
      <c r="BB193" s="447"/>
    </row>
    <row r="194" s="204" customFormat="1" ht="14.25" customHeight="1" spans="1:54">
      <c r="A194" s="209"/>
      <c r="M194" s="447"/>
      <c r="N194" s="447"/>
      <c r="O194" s="447"/>
      <c r="P194" s="447"/>
      <c r="Q194" s="447"/>
      <c r="R194" s="447"/>
      <c r="S194" s="447"/>
      <c r="T194" s="447"/>
      <c r="U194" s="447"/>
      <c r="V194" s="447"/>
      <c r="W194" s="447"/>
      <c r="X194" s="447"/>
      <c r="Y194" s="447"/>
      <c r="Z194" s="447"/>
      <c r="AA194" s="447"/>
      <c r="AB194" s="447"/>
      <c r="AC194" s="447"/>
      <c r="AD194" s="447"/>
      <c r="AE194" s="447"/>
      <c r="AF194" s="447"/>
      <c r="AG194" s="447"/>
      <c r="AH194" s="447"/>
      <c r="AI194" s="447"/>
      <c r="AJ194" s="447"/>
      <c r="AK194" s="447"/>
      <c r="AL194" s="447"/>
      <c r="AM194" s="447"/>
      <c r="AN194" s="447"/>
      <c r="AO194" s="447"/>
      <c r="AP194" s="447"/>
      <c r="AQ194" s="447"/>
      <c r="AR194" s="447"/>
      <c r="AS194" s="447"/>
      <c r="AT194" s="447"/>
      <c r="AU194" s="447"/>
      <c r="AV194" s="447"/>
      <c r="AW194" s="447"/>
      <c r="AX194" s="447"/>
      <c r="AY194" s="447"/>
      <c r="AZ194" s="447"/>
      <c r="BA194" s="447"/>
      <c r="BB194" s="447"/>
    </row>
    <row r="195" s="204" customFormat="1" ht="14.25" customHeight="1" spans="1:54">
      <c r="A195" s="209"/>
      <c r="M195" s="447"/>
      <c r="N195" s="447"/>
      <c r="O195" s="447"/>
      <c r="P195" s="447"/>
      <c r="Q195" s="447"/>
      <c r="R195" s="447"/>
      <c r="S195" s="447"/>
      <c r="T195" s="447"/>
      <c r="U195" s="447"/>
      <c r="V195" s="447"/>
      <c r="W195" s="447"/>
      <c r="X195" s="447"/>
      <c r="Y195" s="447"/>
      <c r="Z195" s="447"/>
      <c r="AA195" s="447"/>
      <c r="AB195" s="447"/>
      <c r="AC195" s="447"/>
      <c r="AD195" s="447"/>
      <c r="AE195" s="447"/>
      <c r="AF195" s="447"/>
      <c r="AG195" s="447"/>
      <c r="AH195" s="447"/>
      <c r="AI195" s="447"/>
      <c r="AJ195" s="447"/>
      <c r="AK195" s="447"/>
      <c r="AL195" s="447"/>
      <c r="AM195" s="447"/>
      <c r="AN195" s="447"/>
      <c r="AO195" s="447"/>
      <c r="AP195" s="447"/>
      <c r="AQ195" s="447"/>
      <c r="AR195" s="447"/>
      <c r="AS195" s="447"/>
      <c r="AT195" s="447"/>
      <c r="AU195" s="447"/>
      <c r="AV195" s="447"/>
      <c r="AW195" s="447"/>
      <c r="AX195" s="447"/>
      <c r="AY195" s="447"/>
      <c r="AZ195" s="447"/>
      <c r="BA195" s="447"/>
      <c r="BB195" s="447"/>
    </row>
    <row r="196" s="204" customFormat="1" ht="14.25" customHeight="1" spans="1:54">
      <c r="A196" s="209"/>
      <c r="M196" s="447"/>
      <c r="N196" s="447"/>
      <c r="O196" s="447"/>
      <c r="P196" s="447"/>
      <c r="Q196" s="447"/>
      <c r="R196" s="447"/>
      <c r="S196" s="447"/>
      <c r="T196" s="447"/>
      <c r="U196" s="447"/>
      <c r="V196" s="447"/>
      <c r="W196" s="447"/>
      <c r="X196" s="447"/>
      <c r="Y196" s="447"/>
      <c r="Z196" s="447"/>
      <c r="AA196" s="447"/>
      <c r="AB196" s="447"/>
      <c r="AC196" s="447"/>
      <c r="AD196" s="447"/>
      <c r="AE196" s="447"/>
      <c r="AF196" s="447"/>
      <c r="AG196" s="447"/>
      <c r="AH196" s="447"/>
      <c r="AI196" s="447"/>
      <c r="AJ196" s="447"/>
      <c r="AK196" s="447"/>
      <c r="AL196" s="447"/>
      <c r="AM196" s="447"/>
      <c r="AN196" s="447"/>
      <c r="AO196" s="447"/>
      <c r="AP196" s="447"/>
      <c r="AQ196" s="447"/>
      <c r="AR196" s="447"/>
      <c r="AS196" s="447"/>
      <c r="AT196" s="447"/>
      <c r="AU196" s="447"/>
      <c r="AV196" s="447"/>
      <c r="AW196" s="447"/>
      <c r="AX196" s="447"/>
      <c r="AY196" s="447"/>
      <c r="AZ196" s="447"/>
      <c r="BA196" s="447"/>
      <c r="BB196" s="447"/>
    </row>
    <row r="197" s="204" customFormat="1" ht="14.25" customHeight="1" spans="1:54">
      <c r="A197" s="209"/>
      <c r="M197" s="447"/>
      <c r="N197" s="447"/>
      <c r="O197" s="447"/>
      <c r="P197" s="447"/>
      <c r="Q197" s="447"/>
      <c r="R197" s="447"/>
      <c r="S197" s="447"/>
      <c r="T197" s="447"/>
      <c r="U197" s="447"/>
      <c r="V197" s="447"/>
      <c r="W197" s="447"/>
      <c r="X197" s="447"/>
      <c r="Y197" s="447"/>
      <c r="Z197" s="447"/>
      <c r="AA197" s="447"/>
      <c r="AB197" s="447"/>
      <c r="AC197" s="447"/>
      <c r="AD197" s="447"/>
      <c r="AE197" s="447"/>
      <c r="AF197" s="447"/>
      <c r="AG197" s="447"/>
      <c r="AH197" s="447"/>
      <c r="AI197" s="447"/>
      <c r="AJ197" s="447"/>
      <c r="AK197" s="447"/>
      <c r="AL197" s="447"/>
      <c r="AM197" s="447"/>
      <c r="AN197" s="447"/>
      <c r="AO197" s="447"/>
      <c r="AP197" s="447"/>
      <c r="AQ197" s="447"/>
      <c r="AR197" s="447"/>
      <c r="AS197" s="447"/>
      <c r="AT197" s="447"/>
      <c r="AU197" s="447"/>
      <c r="AV197" s="447"/>
      <c r="AW197" s="447"/>
      <c r="AX197" s="447"/>
      <c r="AY197" s="447"/>
      <c r="AZ197" s="447"/>
      <c r="BA197" s="447"/>
      <c r="BB197" s="447"/>
    </row>
    <row r="198" s="204" customFormat="1" ht="14.25" customHeight="1" spans="1:54">
      <c r="A198" s="209"/>
      <c r="M198" s="447"/>
      <c r="N198" s="447"/>
      <c r="O198" s="447"/>
      <c r="P198" s="447"/>
      <c r="Q198" s="447"/>
      <c r="R198" s="447"/>
      <c r="S198" s="447"/>
      <c r="T198" s="447"/>
      <c r="U198" s="447"/>
      <c r="V198" s="447"/>
      <c r="W198" s="447"/>
      <c r="X198" s="447"/>
      <c r="Y198" s="447"/>
      <c r="Z198" s="447"/>
      <c r="AA198" s="447"/>
      <c r="AB198" s="447"/>
      <c r="AC198" s="447"/>
      <c r="AD198" s="447"/>
      <c r="AE198" s="447"/>
      <c r="AF198" s="447"/>
      <c r="AG198" s="447"/>
      <c r="AH198" s="447"/>
      <c r="AI198" s="447"/>
      <c r="AJ198" s="447"/>
      <c r="AK198" s="447"/>
      <c r="AL198" s="447"/>
      <c r="AM198" s="447"/>
      <c r="AN198" s="447"/>
      <c r="AO198" s="447"/>
      <c r="AP198" s="447"/>
      <c r="AQ198" s="447"/>
      <c r="AR198" s="447"/>
      <c r="AS198" s="447"/>
      <c r="AT198" s="447"/>
      <c r="AU198" s="447"/>
      <c r="AV198" s="447"/>
      <c r="AW198" s="447"/>
      <c r="AX198" s="447"/>
      <c r="AY198" s="447"/>
      <c r="AZ198" s="447"/>
      <c r="BA198" s="447"/>
      <c r="BB198" s="447"/>
    </row>
    <row r="199" s="204" customFormat="1" ht="14.25" customHeight="1" spans="1:54">
      <c r="A199" s="209"/>
      <c r="M199" s="447"/>
      <c r="N199" s="447"/>
      <c r="O199" s="447"/>
      <c r="P199" s="447"/>
      <c r="Q199" s="447"/>
      <c r="R199" s="447"/>
      <c r="S199" s="447"/>
      <c r="T199" s="447"/>
      <c r="U199" s="447"/>
      <c r="V199" s="447"/>
      <c r="W199" s="447"/>
      <c r="X199" s="447"/>
      <c r="Y199" s="447"/>
      <c r="Z199" s="447"/>
      <c r="AA199" s="447"/>
      <c r="AB199" s="447"/>
      <c r="AC199" s="447"/>
      <c r="AD199" s="447"/>
      <c r="AE199" s="447"/>
      <c r="AF199" s="447"/>
      <c r="AG199" s="447"/>
      <c r="AH199" s="447"/>
      <c r="AI199" s="447"/>
      <c r="AJ199" s="447"/>
      <c r="AK199" s="447"/>
      <c r="AL199" s="447"/>
      <c r="AM199" s="447"/>
      <c r="AN199" s="447"/>
      <c r="AO199" s="447"/>
      <c r="AP199" s="447"/>
      <c r="AQ199" s="447"/>
      <c r="AR199" s="447"/>
      <c r="AS199" s="447"/>
      <c r="AT199" s="447"/>
      <c r="AU199" s="447"/>
      <c r="AV199" s="447"/>
      <c r="AW199" s="447"/>
      <c r="AX199" s="447"/>
      <c r="AY199" s="447"/>
      <c r="AZ199" s="447"/>
      <c r="BA199" s="447"/>
      <c r="BB199" s="447"/>
    </row>
    <row r="200" s="204" customFormat="1" ht="14.25" customHeight="1" spans="1:54">
      <c r="A200" s="209"/>
      <c r="M200" s="447"/>
      <c r="N200" s="447"/>
      <c r="O200" s="447"/>
      <c r="P200" s="447"/>
      <c r="Q200" s="447"/>
      <c r="R200" s="447"/>
      <c r="S200" s="447"/>
      <c r="T200" s="447"/>
      <c r="U200" s="447"/>
      <c r="V200" s="447"/>
      <c r="W200" s="447"/>
      <c r="X200" s="447"/>
      <c r="Y200" s="447"/>
      <c r="Z200" s="447"/>
      <c r="AA200" s="447"/>
      <c r="AB200" s="447"/>
      <c r="AC200" s="447"/>
      <c r="AD200" s="447"/>
      <c r="AE200" s="447"/>
      <c r="AF200" s="447"/>
      <c r="AG200" s="447"/>
      <c r="AH200" s="447"/>
      <c r="AI200" s="447"/>
      <c r="AJ200" s="447"/>
      <c r="AK200" s="447"/>
      <c r="AL200" s="447"/>
      <c r="AM200" s="447"/>
      <c r="AN200" s="447"/>
      <c r="AO200" s="447"/>
      <c r="AP200" s="447"/>
      <c r="AQ200" s="447"/>
      <c r="AR200" s="447"/>
      <c r="AS200" s="447"/>
      <c r="AT200" s="447"/>
      <c r="AU200" s="447"/>
      <c r="AV200" s="447"/>
      <c r="AW200" s="447"/>
      <c r="AX200" s="447"/>
      <c r="AY200" s="447"/>
      <c r="AZ200" s="447"/>
      <c r="BA200" s="447"/>
      <c r="BB200" s="447"/>
    </row>
    <row r="201" s="204" customFormat="1" ht="14.25" customHeight="1" spans="1:54">
      <c r="A201" s="209"/>
      <c r="M201" s="447"/>
      <c r="N201" s="447"/>
      <c r="O201" s="447"/>
      <c r="P201" s="447"/>
      <c r="Q201" s="447"/>
      <c r="R201" s="447"/>
      <c r="S201" s="447"/>
      <c r="T201" s="447"/>
      <c r="U201" s="447"/>
      <c r="V201" s="447"/>
      <c r="W201" s="447"/>
      <c r="X201" s="447"/>
      <c r="Y201" s="447"/>
      <c r="Z201" s="447"/>
      <c r="AA201" s="447"/>
      <c r="AB201" s="447"/>
      <c r="AC201" s="447"/>
      <c r="AD201" s="447"/>
      <c r="AE201" s="447"/>
      <c r="AF201" s="447"/>
      <c r="AG201" s="447"/>
      <c r="AH201" s="447"/>
      <c r="AI201" s="447"/>
      <c r="AJ201" s="447"/>
      <c r="AK201" s="447"/>
      <c r="AL201" s="447"/>
      <c r="AM201" s="447"/>
      <c r="AN201" s="447"/>
      <c r="AO201" s="447"/>
      <c r="AP201" s="447"/>
      <c r="AQ201" s="447"/>
      <c r="AR201" s="447"/>
      <c r="AS201" s="447"/>
      <c r="AT201" s="447"/>
      <c r="AU201" s="447"/>
      <c r="AV201" s="447"/>
      <c r="AW201" s="447"/>
      <c r="AX201" s="447"/>
      <c r="AY201" s="447"/>
      <c r="AZ201" s="447"/>
      <c r="BA201" s="447"/>
      <c r="BB201" s="447"/>
    </row>
    <row r="202" s="204" customFormat="1" ht="14.25" customHeight="1" spans="1:54">
      <c r="A202" s="209"/>
      <c r="M202" s="447"/>
      <c r="N202" s="447"/>
      <c r="O202" s="447"/>
      <c r="P202" s="447"/>
      <c r="Q202" s="447"/>
      <c r="R202" s="447"/>
      <c r="S202" s="447"/>
      <c r="T202" s="447"/>
      <c r="U202" s="447"/>
      <c r="V202" s="447"/>
      <c r="W202" s="447"/>
      <c r="X202" s="447"/>
      <c r="Y202" s="447"/>
      <c r="Z202" s="447"/>
      <c r="AA202" s="447"/>
      <c r="AB202" s="447"/>
      <c r="AC202" s="447"/>
      <c r="AD202" s="447"/>
      <c r="AE202" s="447"/>
      <c r="AF202" s="447"/>
      <c r="AG202" s="447"/>
      <c r="AH202" s="447"/>
      <c r="AI202" s="447"/>
      <c r="AJ202" s="447"/>
      <c r="AK202" s="447"/>
      <c r="AL202" s="447"/>
      <c r="AM202" s="447"/>
      <c r="AN202" s="447"/>
      <c r="AO202" s="447"/>
      <c r="AP202" s="447"/>
      <c r="AQ202" s="447"/>
      <c r="AR202" s="447"/>
      <c r="AS202" s="447"/>
      <c r="AT202" s="447"/>
      <c r="AU202" s="447"/>
      <c r="AV202" s="447"/>
      <c r="AW202" s="447"/>
      <c r="AX202" s="447"/>
      <c r="AY202" s="447"/>
      <c r="AZ202" s="447"/>
      <c r="BA202" s="447"/>
      <c r="BB202" s="447"/>
    </row>
    <row r="203" s="204" customFormat="1" ht="14.25" customHeight="1" spans="1:54">
      <c r="A203" s="209"/>
      <c r="M203" s="447"/>
      <c r="N203" s="447"/>
      <c r="O203" s="447"/>
      <c r="P203" s="447"/>
      <c r="Q203" s="447"/>
      <c r="R203" s="447"/>
      <c r="S203" s="447"/>
      <c r="T203" s="447"/>
      <c r="U203" s="447"/>
      <c r="V203" s="447"/>
      <c r="W203" s="447"/>
      <c r="X203" s="447"/>
      <c r="Y203" s="447"/>
      <c r="Z203" s="447"/>
      <c r="AA203" s="447"/>
      <c r="AB203" s="447"/>
      <c r="AC203" s="447"/>
      <c r="AD203" s="447"/>
      <c r="AE203" s="447"/>
      <c r="AF203" s="447"/>
      <c r="AG203" s="447"/>
      <c r="AH203" s="447"/>
      <c r="AI203" s="447"/>
      <c r="AJ203" s="447"/>
      <c r="AK203" s="447"/>
      <c r="AL203" s="447"/>
      <c r="AM203" s="447"/>
      <c r="AN203" s="447"/>
      <c r="AO203" s="447"/>
      <c r="AP203" s="447"/>
      <c r="AQ203" s="447"/>
      <c r="AR203" s="447"/>
      <c r="AS203" s="447"/>
      <c r="AT203" s="447"/>
      <c r="AU203" s="447"/>
      <c r="AV203" s="447"/>
      <c r="AW203" s="447"/>
      <c r="AX203" s="447"/>
      <c r="AY203" s="447"/>
      <c r="AZ203" s="447"/>
      <c r="BA203" s="447"/>
      <c r="BB203" s="447"/>
    </row>
    <row r="204" s="204" customFormat="1" ht="14.25" customHeight="1" spans="1:54">
      <c r="A204" s="209"/>
      <c r="M204" s="447"/>
      <c r="N204" s="447"/>
      <c r="O204" s="447"/>
      <c r="P204" s="447"/>
      <c r="Q204" s="447"/>
      <c r="R204" s="447"/>
      <c r="S204" s="447"/>
      <c r="T204" s="447"/>
      <c r="U204" s="447"/>
      <c r="V204" s="447"/>
      <c r="W204" s="447"/>
      <c r="X204" s="447"/>
      <c r="Y204" s="447"/>
      <c r="Z204" s="447"/>
      <c r="AA204" s="447"/>
      <c r="AB204" s="447"/>
      <c r="AC204" s="447"/>
      <c r="AD204" s="447"/>
      <c r="AE204" s="447"/>
      <c r="AF204" s="447"/>
      <c r="AG204" s="447"/>
      <c r="AH204" s="447"/>
      <c r="AI204" s="447"/>
      <c r="AJ204" s="447"/>
      <c r="AK204" s="447"/>
      <c r="AL204" s="447"/>
      <c r="AM204" s="447"/>
      <c r="AN204" s="447"/>
      <c r="AO204" s="447"/>
      <c r="AP204" s="447"/>
      <c r="AQ204" s="447"/>
      <c r="AR204" s="447"/>
      <c r="AS204" s="447"/>
      <c r="AT204" s="447"/>
      <c r="AU204" s="447"/>
      <c r="AV204" s="447"/>
      <c r="AW204" s="447"/>
      <c r="AX204" s="447"/>
      <c r="AY204" s="447"/>
      <c r="AZ204" s="447"/>
      <c r="BA204" s="447"/>
      <c r="BB204" s="447"/>
    </row>
    <row r="205" s="204" customFormat="1" ht="14.25" customHeight="1" spans="1:54">
      <c r="A205" s="209"/>
      <c r="M205" s="447"/>
      <c r="N205" s="447"/>
      <c r="O205" s="447"/>
      <c r="P205" s="447"/>
      <c r="Q205" s="447"/>
      <c r="R205" s="447"/>
      <c r="S205" s="447"/>
      <c r="T205" s="447"/>
      <c r="U205" s="447"/>
      <c r="V205" s="447"/>
      <c r="W205" s="447"/>
      <c r="X205" s="447"/>
      <c r="Y205" s="447"/>
      <c r="Z205" s="447"/>
      <c r="AA205" s="447"/>
      <c r="AB205" s="447"/>
      <c r="AC205" s="447"/>
      <c r="AD205" s="447"/>
      <c r="AE205" s="447"/>
      <c r="AF205" s="447"/>
      <c r="AG205" s="447"/>
      <c r="AH205" s="447"/>
      <c r="AI205" s="447"/>
      <c r="AJ205" s="447"/>
      <c r="AK205" s="447"/>
      <c r="AL205" s="447"/>
      <c r="AM205" s="447"/>
      <c r="AN205" s="447"/>
      <c r="AO205" s="447"/>
      <c r="AP205" s="447"/>
      <c r="AQ205" s="447"/>
      <c r="AR205" s="447"/>
      <c r="AS205" s="447"/>
      <c r="AT205" s="447"/>
      <c r="AU205" s="447"/>
      <c r="AV205" s="447"/>
      <c r="AW205" s="447"/>
      <c r="AX205" s="447"/>
      <c r="AY205" s="447"/>
      <c r="AZ205" s="447"/>
      <c r="BA205" s="447"/>
      <c r="BB205" s="447"/>
    </row>
    <row r="206" s="204" customFormat="1" ht="14.25" customHeight="1" spans="1:54">
      <c r="A206" s="209"/>
      <c r="M206" s="447"/>
      <c r="N206" s="447"/>
      <c r="O206" s="447"/>
      <c r="P206" s="447"/>
      <c r="Q206" s="447"/>
      <c r="R206" s="447"/>
      <c r="S206" s="447"/>
      <c r="T206" s="447"/>
      <c r="U206" s="447"/>
      <c r="V206" s="447"/>
      <c r="W206" s="447"/>
      <c r="X206" s="447"/>
      <c r="Y206" s="447"/>
      <c r="Z206" s="447"/>
      <c r="AA206" s="447"/>
      <c r="AB206" s="447"/>
      <c r="AC206" s="447"/>
      <c r="AD206" s="447"/>
      <c r="AE206" s="447"/>
      <c r="AF206" s="447"/>
      <c r="AG206" s="447"/>
      <c r="AH206" s="447"/>
      <c r="AI206" s="447"/>
      <c r="AJ206" s="447"/>
      <c r="AK206" s="447"/>
      <c r="AL206" s="447"/>
      <c r="AM206" s="447"/>
      <c r="AN206" s="447"/>
      <c r="AO206" s="447"/>
      <c r="AP206" s="447"/>
      <c r="AQ206" s="447"/>
      <c r="AR206" s="447"/>
      <c r="AS206" s="447"/>
      <c r="AT206" s="447"/>
      <c r="AU206" s="447"/>
      <c r="AV206" s="447"/>
      <c r="AW206" s="447"/>
      <c r="AX206" s="447"/>
      <c r="AY206" s="447"/>
      <c r="AZ206" s="447"/>
      <c r="BA206" s="447"/>
      <c r="BB206" s="447"/>
    </row>
    <row r="207" s="204" customFormat="1" ht="14.25" customHeight="1" spans="1:54">
      <c r="A207" s="209"/>
      <c r="M207" s="447"/>
      <c r="N207" s="447"/>
      <c r="O207" s="447"/>
      <c r="P207" s="447"/>
      <c r="Q207" s="447"/>
      <c r="R207" s="447"/>
      <c r="S207" s="447"/>
      <c r="T207" s="447"/>
      <c r="U207" s="447"/>
      <c r="V207" s="447"/>
      <c r="W207" s="447"/>
      <c r="X207" s="447"/>
      <c r="Y207" s="447"/>
      <c r="Z207" s="447"/>
      <c r="AA207" s="447"/>
      <c r="AB207" s="447"/>
      <c r="AC207" s="447"/>
      <c r="AD207" s="447"/>
      <c r="AE207" s="447"/>
      <c r="AF207" s="447"/>
      <c r="AG207" s="447"/>
      <c r="AH207" s="447"/>
      <c r="AI207" s="447"/>
      <c r="AJ207" s="447"/>
      <c r="AK207" s="447"/>
      <c r="AL207" s="447"/>
      <c r="AM207" s="447"/>
      <c r="AN207" s="447"/>
      <c r="AO207" s="447"/>
      <c r="AP207" s="447"/>
      <c r="AQ207" s="447"/>
      <c r="AR207" s="447"/>
      <c r="AS207" s="447"/>
      <c r="AT207" s="447"/>
      <c r="AU207" s="447"/>
      <c r="AV207" s="447"/>
      <c r="AW207" s="447"/>
      <c r="AX207" s="447"/>
      <c r="AY207" s="447"/>
      <c r="AZ207" s="447"/>
      <c r="BA207" s="447"/>
      <c r="BB207" s="447"/>
    </row>
    <row r="208" s="204" customFormat="1" ht="14.25" customHeight="1" spans="1:54">
      <c r="A208" s="209"/>
      <c r="M208" s="447"/>
      <c r="N208" s="447"/>
      <c r="O208" s="447"/>
      <c r="P208" s="447"/>
      <c r="Q208" s="447"/>
      <c r="R208" s="447"/>
      <c r="S208" s="447"/>
      <c r="T208" s="447"/>
      <c r="U208" s="447"/>
      <c r="V208" s="447"/>
      <c r="W208" s="447"/>
      <c r="X208" s="447"/>
      <c r="Y208" s="447"/>
      <c r="Z208" s="447"/>
      <c r="AA208" s="447"/>
      <c r="AB208" s="447"/>
      <c r="AC208" s="447"/>
      <c r="AD208" s="447"/>
      <c r="AE208" s="447"/>
      <c r="AF208" s="447"/>
      <c r="AG208" s="447"/>
      <c r="AH208" s="447"/>
      <c r="AI208" s="447"/>
      <c r="AJ208" s="447"/>
      <c r="AK208" s="447"/>
      <c r="AL208" s="447"/>
      <c r="AM208" s="447"/>
      <c r="AN208" s="447"/>
      <c r="AO208" s="447"/>
      <c r="AP208" s="447"/>
      <c r="AQ208" s="447"/>
      <c r="AR208" s="447"/>
      <c r="AS208" s="447"/>
      <c r="AT208" s="447"/>
      <c r="AU208" s="447"/>
      <c r="AV208" s="447"/>
      <c r="AW208" s="447"/>
      <c r="AX208" s="447"/>
      <c r="AY208" s="447"/>
      <c r="AZ208" s="447"/>
      <c r="BA208" s="447"/>
      <c r="BB208" s="447"/>
    </row>
    <row r="209" s="204" customFormat="1" ht="14.25" customHeight="1" spans="1:54">
      <c r="A209" s="209"/>
      <c r="M209" s="447"/>
      <c r="N209" s="447"/>
      <c r="O209" s="447"/>
      <c r="P209" s="447"/>
      <c r="Q209" s="447"/>
      <c r="R209" s="447"/>
      <c r="S209" s="447"/>
      <c r="T209" s="447"/>
      <c r="U209" s="447"/>
      <c r="V209" s="447"/>
      <c r="W209" s="447"/>
      <c r="X209" s="447"/>
      <c r="Y209" s="447"/>
      <c r="Z209" s="447"/>
      <c r="AA209" s="447"/>
      <c r="AB209" s="447"/>
      <c r="AC209" s="447"/>
      <c r="AD209" s="447"/>
      <c r="AE209" s="447"/>
      <c r="AF209" s="447"/>
      <c r="AG209" s="447"/>
      <c r="AH209" s="447"/>
      <c r="AI209" s="447"/>
      <c r="AJ209" s="447"/>
      <c r="AK209" s="447"/>
      <c r="AL209" s="447"/>
      <c r="AM209" s="447"/>
      <c r="AN209" s="447"/>
      <c r="AO209" s="447"/>
      <c r="AP209" s="447"/>
      <c r="AQ209" s="447"/>
      <c r="AR209" s="447"/>
      <c r="AS209" s="447"/>
      <c r="AT209" s="447"/>
      <c r="AU209" s="447"/>
      <c r="AV209" s="447"/>
      <c r="AW209" s="447"/>
      <c r="AX209" s="447"/>
      <c r="AY209" s="447"/>
      <c r="AZ209" s="447"/>
      <c r="BA209" s="447"/>
      <c r="BB209" s="447"/>
    </row>
    <row r="210" s="204" customFormat="1" ht="14.25" customHeight="1" spans="1:54">
      <c r="A210" s="209"/>
      <c r="M210" s="447"/>
      <c r="N210" s="447"/>
      <c r="O210" s="447"/>
      <c r="P210" s="447"/>
      <c r="Q210" s="447"/>
      <c r="R210" s="447"/>
      <c r="S210" s="447"/>
      <c r="T210" s="447"/>
      <c r="U210" s="447"/>
      <c r="V210" s="447"/>
      <c r="W210" s="447"/>
      <c r="X210" s="447"/>
      <c r="Y210" s="447"/>
      <c r="Z210" s="447"/>
      <c r="AA210" s="447"/>
      <c r="AB210" s="447"/>
      <c r="AC210" s="447"/>
      <c r="AD210" s="447"/>
      <c r="AE210" s="447"/>
      <c r="AF210" s="447"/>
      <c r="AG210" s="447"/>
      <c r="AH210" s="447"/>
      <c r="AI210" s="447"/>
      <c r="AJ210" s="447"/>
      <c r="AK210" s="447"/>
      <c r="AL210" s="447"/>
      <c r="AM210" s="447"/>
      <c r="AN210" s="447"/>
      <c r="AO210" s="447"/>
      <c r="AP210" s="447"/>
      <c r="AQ210" s="447"/>
      <c r="AR210" s="447"/>
      <c r="AS210" s="447"/>
      <c r="AT210" s="447"/>
      <c r="AU210" s="447"/>
      <c r="AV210" s="447"/>
      <c r="AW210" s="447"/>
      <c r="AX210" s="447"/>
      <c r="AY210" s="447"/>
      <c r="AZ210" s="447"/>
      <c r="BA210" s="447"/>
      <c r="BB210" s="447"/>
    </row>
    <row r="211" s="204" customFormat="1" ht="14.25" customHeight="1" spans="1:54">
      <c r="A211" s="209"/>
      <c r="M211" s="447"/>
      <c r="N211" s="447"/>
      <c r="O211" s="447"/>
      <c r="P211" s="447"/>
      <c r="Q211" s="447"/>
      <c r="R211" s="447"/>
      <c r="S211" s="447"/>
      <c r="T211" s="447"/>
      <c r="U211" s="447"/>
      <c r="V211" s="447"/>
      <c r="W211" s="447"/>
      <c r="X211" s="447"/>
      <c r="Y211" s="447"/>
      <c r="Z211" s="447"/>
      <c r="AA211" s="447"/>
      <c r="AB211" s="447"/>
      <c r="AC211" s="447"/>
      <c r="AD211" s="447"/>
      <c r="AE211" s="447"/>
      <c r="AF211" s="447"/>
      <c r="AG211" s="447"/>
      <c r="AH211" s="447"/>
      <c r="AI211" s="447"/>
      <c r="AJ211" s="447"/>
      <c r="AK211" s="447"/>
      <c r="AL211" s="447"/>
      <c r="AM211" s="447"/>
      <c r="AN211" s="447"/>
      <c r="AO211" s="447"/>
      <c r="AP211" s="447"/>
      <c r="AQ211" s="447"/>
      <c r="AR211" s="447"/>
      <c r="AS211" s="447"/>
      <c r="AT211" s="447"/>
      <c r="AU211" s="447"/>
      <c r="AV211" s="447"/>
      <c r="AW211" s="447"/>
      <c r="AX211" s="447"/>
      <c r="AY211" s="447"/>
      <c r="AZ211" s="447"/>
      <c r="BA211" s="447"/>
      <c r="BB211" s="447"/>
    </row>
    <row r="212" s="204" customFormat="1" ht="14.25" customHeight="1" spans="1:54">
      <c r="A212" s="209"/>
      <c r="M212" s="447"/>
      <c r="N212" s="447"/>
      <c r="O212" s="447"/>
      <c r="P212" s="447"/>
      <c r="Q212" s="447"/>
      <c r="R212" s="447"/>
      <c r="S212" s="447"/>
      <c r="T212" s="447"/>
      <c r="U212" s="447"/>
      <c r="V212" s="447"/>
      <c r="W212" s="447"/>
      <c r="X212" s="447"/>
      <c r="Y212" s="447"/>
      <c r="Z212" s="447"/>
      <c r="AA212" s="447"/>
      <c r="AB212" s="447"/>
      <c r="AC212" s="447"/>
      <c r="AD212" s="447"/>
      <c r="AE212" s="447"/>
      <c r="AF212" s="447"/>
      <c r="AG212" s="447"/>
      <c r="AH212" s="447"/>
      <c r="AI212" s="447"/>
      <c r="AJ212" s="447"/>
      <c r="AK212" s="447"/>
      <c r="AL212" s="447"/>
      <c r="AM212" s="447"/>
      <c r="AN212" s="447"/>
      <c r="AO212" s="447"/>
      <c r="AP212" s="447"/>
      <c r="AQ212" s="447"/>
      <c r="AR212" s="447"/>
      <c r="AS212" s="447"/>
      <c r="AT212" s="447"/>
      <c r="AU212" s="447"/>
      <c r="AV212" s="447"/>
      <c r="AW212" s="447"/>
      <c r="AX212" s="447"/>
      <c r="AY212" s="447"/>
      <c r="AZ212" s="447"/>
      <c r="BA212" s="447"/>
      <c r="BB212" s="447"/>
    </row>
    <row r="213" s="204" customFormat="1" ht="14.25" customHeight="1" spans="1:54">
      <c r="A213" s="209"/>
      <c r="M213" s="447"/>
      <c r="N213" s="447"/>
      <c r="O213" s="447"/>
      <c r="P213" s="447"/>
      <c r="Q213" s="447"/>
      <c r="R213" s="447"/>
      <c r="S213" s="447"/>
      <c r="T213" s="447"/>
      <c r="U213" s="447"/>
      <c r="V213" s="447"/>
      <c r="W213" s="447"/>
      <c r="X213" s="447"/>
      <c r="Y213" s="447"/>
      <c r="Z213" s="447"/>
      <c r="AA213" s="447"/>
      <c r="AB213" s="447"/>
      <c r="AC213" s="447"/>
      <c r="AD213" s="447"/>
      <c r="AE213" s="447"/>
      <c r="AF213" s="447"/>
      <c r="AG213" s="447"/>
      <c r="AH213" s="447"/>
      <c r="AI213" s="447"/>
      <c r="AJ213" s="447"/>
      <c r="AK213" s="447"/>
      <c r="AL213" s="447"/>
      <c r="AM213" s="447"/>
      <c r="AN213" s="447"/>
      <c r="AO213" s="447"/>
      <c r="AP213" s="447"/>
      <c r="AQ213" s="447"/>
      <c r="AR213" s="447"/>
      <c r="AS213" s="447"/>
      <c r="AT213" s="447"/>
      <c r="AU213" s="447"/>
      <c r="AV213" s="447"/>
      <c r="AW213" s="447"/>
      <c r="AX213" s="447"/>
      <c r="AY213" s="447"/>
      <c r="AZ213" s="447"/>
      <c r="BA213" s="447"/>
      <c r="BB213" s="447"/>
    </row>
    <row r="214" s="204" customFormat="1" ht="14.25" customHeight="1" spans="1:54">
      <c r="A214" s="209"/>
      <c r="M214" s="447"/>
      <c r="N214" s="447"/>
      <c r="O214" s="447"/>
      <c r="P214" s="447"/>
      <c r="Q214" s="447"/>
      <c r="R214" s="447"/>
      <c r="S214" s="447"/>
      <c r="T214" s="447"/>
      <c r="U214" s="447"/>
      <c r="V214" s="447"/>
      <c r="W214" s="447"/>
      <c r="X214" s="447"/>
      <c r="Y214" s="447"/>
      <c r="Z214" s="447"/>
      <c r="AA214" s="447"/>
      <c r="AB214" s="447"/>
      <c r="AC214" s="447"/>
      <c r="AD214" s="447"/>
      <c r="AE214" s="447"/>
      <c r="AF214" s="447"/>
      <c r="AG214" s="447"/>
      <c r="AH214" s="447"/>
      <c r="AI214" s="447"/>
      <c r="AJ214" s="447"/>
      <c r="AK214" s="447"/>
      <c r="AL214" s="447"/>
      <c r="AM214" s="447"/>
      <c r="AN214" s="447"/>
      <c r="AO214" s="447"/>
      <c r="AP214" s="447"/>
      <c r="AQ214" s="447"/>
      <c r="AR214" s="447"/>
      <c r="AS214" s="447"/>
      <c r="AT214" s="447"/>
      <c r="AU214" s="447"/>
      <c r="AV214" s="447"/>
      <c r="AW214" s="447"/>
      <c r="AX214" s="447"/>
      <c r="AY214" s="447"/>
      <c r="AZ214" s="447"/>
      <c r="BA214" s="447"/>
      <c r="BB214" s="447"/>
    </row>
    <row r="215" s="204" customFormat="1" ht="14.25" customHeight="1" spans="1:54">
      <c r="A215" s="209"/>
      <c r="M215" s="447"/>
      <c r="N215" s="447"/>
      <c r="O215" s="447"/>
      <c r="P215" s="447"/>
      <c r="Q215" s="447"/>
      <c r="R215" s="447"/>
      <c r="S215" s="447"/>
      <c r="T215" s="447"/>
      <c r="U215" s="447"/>
      <c r="V215" s="447"/>
      <c r="W215" s="447"/>
      <c r="X215" s="447"/>
      <c r="Y215" s="447"/>
      <c r="Z215" s="447"/>
      <c r="AA215" s="447"/>
      <c r="AB215" s="447"/>
      <c r="AC215" s="447"/>
      <c r="AD215" s="447"/>
      <c r="AE215" s="447"/>
      <c r="AF215" s="447"/>
      <c r="AG215" s="447"/>
      <c r="AH215" s="447"/>
      <c r="AI215" s="447"/>
      <c r="AJ215" s="447"/>
      <c r="AK215" s="447"/>
      <c r="AL215" s="447"/>
      <c r="AM215" s="447"/>
      <c r="AN215" s="447"/>
      <c r="AO215" s="447"/>
      <c r="AP215" s="447"/>
      <c r="AQ215" s="447"/>
      <c r="AR215" s="447"/>
      <c r="AS215" s="447"/>
      <c r="AT215" s="447"/>
      <c r="AU215" s="447"/>
      <c r="AV215" s="447"/>
      <c r="AW215" s="447"/>
      <c r="AX215" s="447"/>
      <c r="AY215" s="447"/>
      <c r="AZ215" s="447"/>
      <c r="BA215" s="447"/>
      <c r="BB215" s="447"/>
    </row>
    <row r="216" s="204" customFormat="1" ht="14.25" customHeight="1" spans="1:54">
      <c r="A216" s="209"/>
      <c r="M216" s="447"/>
      <c r="N216" s="447"/>
      <c r="O216" s="447"/>
      <c r="P216" s="447"/>
      <c r="Q216" s="447"/>
      <c r="R216" s="447"/>
      <c r="S216" s="447"/>
      <c r="T216" s="447"/>
      <c r="U216" s="447"/>
      <c r="V216" s="447"/>
      <c r="W216" s="447"/>
      <c r="X216" s="447"/>
      <c r="Y216" s="447"/>
      <c r="Z216" s="447"/>
      <c r="AA216" s="447"/>
      <c r="AB216" s="447"/>
      <c r="AC216" s="447"/>
      <c r="AD216" s="447"/>
      <c r="AE216" s="447"/>
      <c r="AF216" s="447"/>
      <c r="AG216" s="447"/>
      <c r="AH216" s="447"/>
      <c r="AI216" s="447"/>
      <c r="AJ216" s="447"/>
      <c r="AK216" s="447"/>
      <c r="AL216" s="447"/>
      <c r="AM216" s="447"/>
      <c r="AN216" s="447"/>
      <c r="AO216" s="447"/>
      <c r="AP216" s="447"/>
      <c r="AQ216" s="447"/>
      <c r="AR216" s="447"/>
      <c r="AS216" s="447"/>
      <c r="AT216" s="447"/>
      <c r="AU216" s="447"/>
      <c r="AV216" s="447"/>
      <c r="AW216" s="447"/>
      <c r="AX216" s="447"/>
      <c r="AY216" s="447"/>
      <c r="AZ216" s="447"/>
      <c r="BA216" s="447"/>
      <c r="BB216" s="447"/>
    </row>
    <row r="217" s="204" customFormat="1" ht="14.25" customHeight="1" spans="1:54">
      <c r="A217" s="209"/>
      <c r="M217" s="447"/>
      <c r="N217" s="447"/>
      <c r="O217" s="447"/>
      <c r="P217" s="447"/>
      <c r="Q217" s="447"/>
      <c r="R217" s="447"/>
      <c r="S217" s="447"/>
      <c r="T217" s="447"/>
      <c r="U217" s="447"/>
      <c r="V217" s="447"/>
      <c r="W217" s="447"/>
      <c r="X217" s="447"/>
      <c r="Y217" s="447"/>
      <c r="Z217" s="447"/>
      <c r="AA217" s="447"/>
      <c r="AB217" s="447"/>
      <c r="AC217" s="447"/>
      <c r="AD217" s="447"/>
      <c r="AE217" s="447"/>
      <c r="AF217" s="447"/>
      <c r="AG217" s="447"/>
      <c r="AH217" s="447"/>
      <c r="AI217" s="447"/>
      <c r="AJ217" s="447"/>
      <c r="AK217" s="447"/>
      <c r="AL217" s="447"/>
      <c r="AM217" s="447"/>
      <c r="AN217" s="447"/>
      <c r="AO217" s="447"/>
      <c r="AP217" s="447"/>
      <c r="AQ217" s="447"/>
      <c r="AR217" s="447"/>
      <c r="AS217" s="447"/>
      <c r="AT217" s="447"/>
      <c r="AU217" s="447"/>
      <c r="AV217" s="447"/>
      <c r="AW217" s="447"/>
      <c r="AX217" s="447"/>
      <c r="AY217" s="447"/>
      <c r="AZ217" s="447"/>
      <c r="BA217" s="447"/>
      <c r="BB217" s="447"/>
    </row>
    <row r="218" s="204" customFormat="1" ht="14.25" customHeight="1" spans="1:54">
      <c r="A218" s="209"/>
      <c r="M218" s="447"/>
      <c r="N218" s="447"/>
      <c r="O218" s="447"/>
      <c r="P218" s="447"/>
      <c r="Q218" s="447"/>
      <c r="R218" s="447"/>
      <c r="S218" s="447"/>
      <c r="T218" s="447"/>
      <c r="U218" s="447"/>
      <c r="V218" s="447"/>
      <c r="W218" s="447"/>
      <c r="X218" s="447"/>
      <c r="Y218" s="447"/>
      <c r="Z218" s="447"/>
      <c r="AA218" s="447"/>
      <c r="AB218" s="447"/>
      <c r="AC218" s="447"/>
      <c r="AD218" s="447"/>
      <c r="AE218" s="447"/>
      <c r="AF218" s="447"/>
      <c r="AG218" s="447"/>
      <c r="AH218" s="447"/>
      <c r="AI218" s="447"/>
      <c r="AJ218" s="447"/>
      <c r="AK218" s="447"/>
      <c r="AL218" s="447"/>
      <c r="AM218" s="447"/>
      <c r="AN218" s="447"/>
      <c r="AO218" s="447"/>
      <c r="AP218" s="447"/>
      <c r="AQ218" s="447"/>
      <c r="AR218" s="447"/>
      <c r="AS218" s="447"/>
      <c r="AT218" s="447"/>
      <c r="AU218" s="447"/>
      <c r="AV218" s="447"/>
      <c r="AW218" s="447"/>
      <c r="AX218" s="447"/>
      <c r="AY218" s="447"/>
      <c r="AZ218" s="447"/>
      <c r="BA218" s="447"/>
      <c r="BB218" s="447"/>
    </row>
    <row r="219" s="204" customFormat="1" ht="14.25" customHeight="1" spans="1:54">
      <c r="A219" s="209"/>
      <c r="M219" s="447"/>
      <c r="N219" s="447"/>
      <c r="O219" s="447"/>
      <c r="P219" s="447"/>
      <c r="Q219" s="447"/>
      <c r="R219" s="447"/>
      <c r="S219" s="447"/>
      <c r="T219" s="447"/>
      <c r="U219" s="447"/>
      <c r="V219" s="447"/>
      <c r="W219" s="447"/>
      <c r="X219" s="447"/>
      <c r="Y219" s="447"/>
      <c r="Z219" s="447"/>
      <c r="AA219" s="447"/>
      <c r="AB219" s="447"/>
      <c r="AC219" s="447"/>
      <c r="AD219" s="447"/>
      <c r="AE219" s="447"/>
      <c r="AF219" s="447"/>
      <c r="AG219" s="447"/>
      <c r="AH219" s="447"/>
      <c r="AI219" s="447"/>
      <c r="AJ219" s="447"/>
      <c r="AK219" s="447"/>
      <c r="AL219" s="447"/>
      <c r="AM219" s="447"/>
      <c r="AN219" s="447"/>
      <c r="AO219" s="447"/>
      <c r="AP219" s="447"/>
      <c r="AQ219" s="447"/>
      <c r="AR219" s="447"/>
      <c r="AS219" s="447"/>
      <c r="AT219" s="447"/>
      <c r="AU219" s="447"/>
      <c r="AV219" s="447"/>
      <c r="AW219" s="447"/>
      <c r="AX219" s="447"/>
      <c r="AY219" s="447"/>
      <c r="AZ219" s="447"/>
      <c r="BA219" s="447"/>
      <c r="BB219" s="447"/>
    </row>
    <row r="220" s="204" customFormat="1" ht="14.25" customHeight="1" spans="1:54">
      <c r="A220" s="209"/>
      <c r="M220" s="447"/>
      <c r="N220" s="447"/>
      <c r="O220" s="447"/>
      <c r="P220" s="447"/>
      <c r="Q220" s="447"/>
      <c r="R220" s="447"/>
      <c r="S220" s="447"/>
      <c r="T220" s="447"/>
      <c r="U220" s="447"/>
      <c r="V220" s="447"/>
      <c r="W220" s="447"/>
      <c r="X220" s="447"/>
      <c r="Y220" s="447"/>
      <c r="Z220" s="447"/>
      <c r="AA220" s="447"/>
      <c r="AB220" s="447"/>
      <c r="AC220" s="447"/>
      <c r="AD220" s="447"/>
      <c r="AE220" s="447"/>
      <c r="AF220" s="447"/>
      <c r="AG220" s="447"/>
      <c r="AH220" s="447"/>
      <c r="AI220" s="447"/>
      <c r="AJ220" s="447"/>
      <c r="AK220" s="447"/>
      <c r="AL220" s="447"/>
      <c r="AM220" s="447"/>
      <c r="AN220" s="447"/>
      <c r="AO220" s="447"/>
      <c r="AP220" s="447"/>
      <c r="AQ220" s="447"/>
      <c r="AR220" s="447"/>
      <c r="AS220" s="447"/>
      <c r="AT220" s="447"/>
      <c r="AU220" s="447"/>
      <c r="AV220" s="447"/>
      <c r="AW220" s="447"/>
      <c r="AX220" s="447"/>
      <c r="AY220" s="447"/>
      <c r="AZ220" s="447"/>
      <c r="BA220" s="447"/>
      <c r="BB220" s="447"/>
    </row>
    <row r="221" s="204" customFormat="1" ht="14.25" customHeight="1" spans="1:54">
      <c r="A221" s="209"/>
      <c r="M221" s="447"/>
      <c r="N221" s="447"/>
      <c r="O221" s="447"/>
      <c r="P221" s="447"/>
      <c r="Q221" s="447"/>
      <c r="R221" s="447"/>
      <c r="S221" s="447"/>
      <c r="T221" s="447"/>
      <c r="U221" s="447"/>
      <c r="V221" s="447"/>
      <c r="W221" s="447"/>
      <c r="X221" s="447"/>
      <c r="Y221" s="447"/>
      <c r="Z221" s="447"/>
      <c r="AA221" s="447"/>
      <c r="AB221" s="447"/>
      <c r="AC221" s="447"/>
      <c r="AD221" s="447"/>
      <c r="AE221" s="447"/>
      <c r="AF221" s="447"/>
      <c r="AG221" s="447"/>
      <c r="AH221" s="447"/>
      <c r="AI221" s="447"/>
      <c r="AJ221" s="447"/>
      <c r="AK221" s="447"/>
      <c r="AL221" s="447"/>
      <c r="AM221" s="447"/>
      <c r="AN221" s="447"/>
      <c r="AO221" s="447"/>
      <c r="AP221" s="447"/>
      <c r="AQ221" s="447"/>
      <c r="AR221" s="447"/>
      <c r="AS221" s="447"/>
      <c r="AT221" s="447"/>
      <c r="AU221" s="447"/>
      <c r="AV221" s="447"/>
      <c r="AW221" s="447"/>
      <c r="AX221" s="447"/>
      <c r="AY221" s="447"/>
      <c r="AZ221" s="447"/>
      <c r="BA221" s="447"/>
      <c r="BB221" s="447"/>
    </row>
    <row r="222" s="204" customFormat="1" ht="14.25" customHeight="1" spans="1:54">
      <c r="A222" s="209"/>
      <c r="M222" s="447"/>
      <c r="N222" s="447"/>
      <c r="O222" s="447"/>
      <c r="P222" s="447"/>
      <c r="Q222" s="447"/>
      <c r="R222" s="447"/>
      <c r="S222" s="447"/>
      <c r="T222" s="447"/>
      <c r="U222" s="447"/>
      <c r="V222" s="447"/>
      <c r="W222" s="447"/>
      <c r="X222" s="447"/>
      <c r="Y222" s="447"/>
      <c r="Z222" s="447"/>
      <c r="AA222" s="447"/>
      <c r="AB222" s="447"/>
      <c r="AC222" s="447"/>
      <c r="AD222" s="447"/>
      <c r="AE222" s="447"/>
      <c r="AF222" s="447"/>
      <c r="AG222" s="447"/>
      <c r="AH222" s="447"/>
      <c r="AI222" s="447"/>
      <c r="AJ222" s="447"/>
      <c r="AK222" s="447"/>
      <c r="AL222" s="447"/>
      <c r="AM222" s="447"/>
      <c r="AN222" s="447"/>
      <c r="AO222" s="447"/>
      <c r="AP222" s="447"/>
      <c r="AQ222" s="447"/>
      <c r="AR222" s="447"/>
      <c r="AS222" s="447"/>
      <c r="AT222" s="447"/>
      <c r="AU222" s="447"/>
      <c r="AV222" s="447"/>
      <c r="AW222" s="447"/>
      <c r="AX222" s="447"/>
      <c r="AY222" s="447"/>
      <c r="AZ222" s="447"/>
      <c r="BA222" s="447"/>
      <c r="BB222" s="447"/>
    </row>
    <row r="223" s="204" customFormat="1" ht="14.25" customHeight="1" spans="1:54">
      <c r="A223" s="209"/>
      <c r="M223" s="447"/>
      <c r="N223" s="447"/>
      <c r="O223" s="447"/>
      <c r="P223" s="447"/>
      <c r="Q223" s="447"/>
      <c r="R223" s="447"/>
      <c r="S223" s="447"/>
      <c r="T223" s="447"/>
      <c r="U223" s="447"/>
      <c r="V223" s="447"/>
      <c r="W223" s="447"/>
      <c r="X223" s="447"/>
      <c r="Y223" s="447"/>
      <c r="Z223" s="447"/>
      <c r="AA223" s="447"/>
      <c r="AB223" s="447"/>
      <c r="AC223" s="447"/>
      <c r="AD223" s="447"/>
      <c r="AE223" s="447"/>
      <c r="AF223" s="447"/>
      <c r="AG223" s="447"/>
      <c r="AH223" s="447"/>
      <c r="AI223" s="447"/>
      <c r="AJ223" s="447"/>
      <c r="AK223" s="447"/>
      <c r="AL223" s="447"/>
      <c r="AM223" s="447"/>
      <c r="AN223" s="447"/>
      <c r="AO223" s="447"/>
      <c r="AP223" s="447"/>
      <c r="AQ223" s="447"/>
      <c r="AR223" s="447"/>
      <c r="AS223" s="447"/>
      <c r="AT223" s="447"/>
      <c r="AU223" s="447"/>
      <c r="AV223" s="447"/>
      <c r="AW223" s="447"/>
      <c r="AX223" s="447"/>
      <c r="AY223" s="447"/>
      <c r="AZ223" s="447"/>
      <c r="BA223" s="447"/>
      <c r="BB223" s="447"/>
    </row>
    <row r="224" s="204" customFormat="1" spans="1:54">
      <c r="A224" s="209"/>
      <c r="M224" s="447"/>
      <c r="N224" s="447"/>
      <c r="O224" s="447"/>
      <c r="P224" s="447"/>
      <c r="Q224" s="447"/>
      <c r="R224" s="447"/>
      <c r="S224" s="447"/>
      <c r="T224" s="447"/>
      <c r="U224" s="447"/>
      <c r="V224" s="447"/>
      <c r="W224" s="447"/>
      <c r="X224" s="447"/>
      <c r="Y224" s="447"/>
      <c r="Z224" s="447"/>
      <c r="AA224" s="447"/>
      <c r="AB224" s="447"/>
      <c r="AC224" s="447"/>
      <c r="AD224" s="447"/>
      <c r="AE224" s="447"/>
      <c r="AF224" s="447"/>
      <c r="AG224" s="447"/>
      <c r="AH224" s="447"/>
      <c r="AI224" s="447"/>
      <c r="AJ224" s="447"/>
      <c r="AK224" s="447"/>
      <c r="AL224" s="447"/>
      <c r="AM224" s="447"/>
      <c r="AN224" s="447"/>
      <c r="AO224" s="447"/>
      <c r="AP224" s="447"/>
      <c r="AQ224" s="447"/>
      <c r="AR224" s="447"/>
      <c r="AS224" s="447"/>
      <c r="AT224" s="447"/>
      <c r="AU224" s="447"/>
      <c r="AV224" s="447"/>
      <c r="AW224" s="447"/>
      <c r="AX224" s="447"/>
      <c r="AY224" s="447"/>
      <c r="AZ224" s="447"/>
      <c r="BA224" s="447"/>
      <c r="BB224" s="447"/>
    </row>
    <row r="225" s="204" customFormat="1" spans="1:54">
      <c r="A225" s="448"/>
      <c r="M225" s="447"/>
      <c r="N225" s="447"/>
      <c r="O225" s="447"/>
      <c r="P225" s="447"/>
      <c r="Q225" s="447"/>
      <c r="R225" s="447"/>
      <c r="S225" s="447"/>
      <c r="T225" s="447"/>
      <c r="U225" s="447"/>
      <c r="V225" s="447"/>
      <c r="W225" s="447"/>
      <c r="X225" s="447"/>
      <c r="Y225" s="447"/>
      <c r="Z225" s="447"/>
      <c r="AA225" s="447"/>
      <c r="AB225" s="447"/>
      <c r="AC225" s="447"/>
      <c r="AD225" s="447"/>
      <c r="AE225" s="447"/>
      <c r="AF225" s="447"/>
      <c r="AG225" s="447"/>
      <c r="AH225" s="447"/>
      <c r="AI225" s="447"/>
      <c r="AJ225" s="447"/>
      <c r="AK225" s="447"/>
      <c r="AL225" s="447"/>
      <c r="AM225" s="447"/>
      <c r="AN225" s="447"/>
      <c r="AO225" s="447"/>
      <c r="AP225" s="447"/>
      <c r="AQ225" s="447"/>
      <c r="AR225" s="447"/>
      <c r="AS225" s="447"/>
      <c r="AT225" s="447"/>
      <c r="AU225" s="447"/>
      <c r="AV225" s="447"/>
      <c r="AW225" s="447"/>
      <c r="AX225" s="447"/>
      <c r="AY225" s="447"/>
      <c r="AZ225" s="447"/>
      <c r="BA225" s="447"/>
      <c r="BB225" s="447"/>
    </row>
    <row r="226" s="204" customFormat="1" spans="1:54">
      <c r="A226" s="448"/>
      <c r="M226" s="447"/>
      <c r="N226" s="447"/>
      <c r="O226" s="447"/>
      <c r="P226" s="447"/>
      <c r="Q226" s="447"/>
      <c r="R226" s="447"/>
      <c r="S226" s="447"/>
      <c r="T226" s="447"/>
      <c r="U226" s="447"/>
      <c r="V226" s="447"/>
      <c r="W226" s="447"/>
      <c r="X226" s="447"/>
      <c r="Y226" s="447"/>
      <c r="Z226" s="447"/>
      <c r="AA226" s="447"/>
      <c r="AB226" s="447"/>
      <c r="AC226" s="447"/>
      <c r="AD226" s="447"/>
      <c r="AE226" s="447"/>
      <c r="AF226" s="447"/>
      <c r="AG226" s="447"/>
      <c r="AH226" s="447"/>
      <c r="AI226" s="447"/>
      <c r="AJ226" s="447"/>
      <c r="AK226" s="447"/>
      <c r="AL226" s="447"/>
      <c r="AM226" s="447"/>
      <c r="AN226" s="447"/>
      <c r="AO226" s="447"/>
      <c r="AP226" s="447"/>
      <c r="AQ226" s="447"/>
      <c r="AR226" s="447"/>
      <c r="AS226" s="447"/>
      <c r="AT226" s="447"/>
      <c r="AU226" s="447"/>
      <c r="AV226" s="447"/>
      <c r="AW226" s="447"/>
      <c r="AX226" s="447"/>
      <c r="AY226" s="447"/>
      <c r="AZ226" s="447"/>
      <c r="BA226" s="447"/>
      <c r="BB226" s="447"/>
    </row>
    <row r="227" s="204" customFormat="1" spans="1:54">
      <c r="A227" s="448"/>
      <c r="M227" s="447"/>
      <c r="N227" s="447"/>
      <c r="O227" s="447"/>
      <c r="P227" s="447"/>
      <c r="Q227" s="447"/>
      <c r="R227" s="447"/>
      <c r="S227" s="447"/>
      <c r="T227" s="447"/>
      <c r="U227" s="447"/>
      <c r="V227" s="447"/>
      <c r="W227" s="447"/>
      <c r="X227" s="447"/>
      <c r="Y227" s="447"/>
      <c r="Z227" s="447"/>
      <c r="AA227" s="447"/>
      <c r="AB227" s="447"/>
      <c r="AC227" s="447"/>
      <c r="AD227" s="447"/>
      <c r="AE227" s="447"/>
      <c r="AF227" s="447"/>
      <c r="AG227" s="447"/>
      <c r="AH227" s="447"/>
      <c r="AI227" s="447"/>
      <c r="AJ227" s="447"/>
      <c r="AK227" s="447"/>
      <c r="AL227" s="447"/>
      <c r="AM227" s="447"/>
      <c r="AN227" s="447"/>
      <c r="AO227" s="447"/>
      <c r="AP227" s="447"/>
      <c r="AQ227" s="447"/>
      <c r="AR227" s="447"/>
      <c r="AS227" s="447"/>
      <c r="AT227" s="447"/>
      <c r="AU227" s="447"/>
      <c r="AV227" s="447"/>
      <c r="AW227" s="447"/>
      <c r="AX227" s="447"/>
      <c r="AY227" s="447"/>
      <c r="AZ227" s="447"/>
      <c r="BA227" s="447"/>
      <c r="BB227" s="447"/>
    </row>
    <row r="228" s="204" customFormat="1" spans="1:54">
      <c r="A228" s="448"/>
      <c r="M228" s="447"/>
      <c r="N228" s="447"/>
      <c r="O228" s="447"/>
      <c r="P228" s="447"/>
      <c r="Q228" s="447"/>
      <c r="R228" s="447"/>
      <c r="S228" s="447"/>
      <c r="T228" s="447"/>
      <c r="U228" s="447"/>
      <c r="V228" s="447"/>
      <c r="W228" s="447"/>
      <c r="X228" s="447"/>
      <c r="Y228" s="447"/>
      <c r="Z228" s="447"/>
      <c r="AA228" s="447"/>
      <c r="AB228" s="447"/>
      <c r="AC228" s="447"/>
      <c r="AD228" s="447"/>
      <c r="AE228" s="447"/>
      <c r="AF228" s="447"/>
      <c r="AG228" s="447"/>
      <c r="AH228" s="447"/>
      <c r="AI228" s="447"/>
      <c r="AJ228" s="447"/>
      <c r="AK228" s="447"/>
      <c r="AL228" s="447"/>
      <c r="AM228" s="447"/>
      <c r="AN228" s="447"/>
      <c r="AO228" s="447"/>
      <c r="AP228" s="447"/>
      <c r="AQ228" s="447"/>
      <c r="AR228" s="447"/>
      <c r="AS228" s="447"/>
      <c r="AT228" s="447"/>
      <c r="AU228" s="447"/>
      <c r="AV228" s="447"/>
      <c r="AW228" s="447"/>
      <c r="AX228" s="447"/>
      <c r="AY228" s="447"/>
      <c r="AZ228" s="447"/>
      <c r="BA228" s="447"/>
      <c r="BB228" s="447"/>
    </row>
    <row r="229" s="204" customFormat="1" spans="1:54">
      <c r="A229" s="448"/>
      <c r="M229" s="447"/>
      <c r="N229" s="447"/>
      <c r="O229" s="447"/>
      <c r="P229" s="447"/>
      <c r="Q229" s="447"/>
      <c r="R229" s="447"/>
      <c r="S229" s="447"/>
      <c r="T229" s="447"/>
      <c r="U229" s="447"/>
      <c r="V229" s="447"/>
      <c r="W229" s="447"/>
      <c r="X229" s="447"/>
      <c r="Y229" s="447"/>
      <c r="Z229" s="447"/>
      <c r="AA229" s="447"/>
      <c r="AB229" s="447"/>
      <c r="AC229" s="447"/>
      <c r="AD229" s="447"/>
      <c r="AE229" s="447"/>
      <c r="AF229" s="447"/>
      <c r="AG229" s="447"/>
      <c r="AH229" s="447"/>
      <c r="AI229" s="447"/>
      <c r="AJ229" s="447"/>
      <c r="AK229" s="447"/>
      <c r="AL229" s="447"/>
      <c r="AM229" s="447"/>
      <c r="AN229" s="447"/>
      <c r="AO229" s="447"/>
      <c r="AP229" s="447"/>
      <c r="AQ229" s="447"/>
      <c r="AR229" s="447"/>
      <c r="AS229" s="447"/>
      <c r="AT229" s="447"/>
      <c r="AU229" s="447"/>
      <c r="AV229" s="447"/>
      <c r="AW229" s="447"/>
      <c r="AX229" s="447"/>
      <c r="AY229" s="447"/>
      <c r="AZ229" s="447"/>
      <c r="BA229" s="447"/>
      <c r="BB229" s="447"/>
    </row>
    <row r="230" s="204" customFormat="1" spans="1:54">
      <c r="A230" s="448"/>
      <c r="M230" s="447"/>
      <c r="N230" s="447"/>
      <c r="O230" s="447"/>
      <c r="P230" s="447"/>
      <c r="Q230" s="447"/>
      <c r="R230" s="447"/>
      <c r="S230" s="447"/>
      <c r="T230" s="447"/>
      <c r="U230" s="447"/>
      <c r="V230" s="447"/>
      <c r="W230" s="447"/>
      <c r="X230" s="447"/>
      <c r="Y230" s="447"/>
      <c r="Z230" s="447"/>
      <c r="AA230" s="447"/>
      <c r="AB230" s="447"/>
      <c r="AC230" s="447"/>
      <c r="AD230" s="447"/>
      <c r="AE230" s="447"/>
      <c r="AF230" s="447"/>
      <c r="AG230" s="447"/>
      <c r="AH230" s="447"/>
      <c r="AI230" s="447"/>
      <c r="AJ230" s="447"/>
      <c r="AK230" s="447"/>
      <c r="AL230" s="447"/>
      <c r="AM230" s="447"/>
      <c r="AN230" s="447"/>
      <c r="AO230" s="447"/>
      <c r="AP230" s="447"/>
      <c r="AQ230" s="447"/>
      <c r="AR230" s="447"/>
      <c r="AS230" s="447"/>
      <c r="AT230" s="447"/>
      <c r="AU230" s="447"/>
      <c r="AV230" s="447"/>
      <c r="AW230" s="447"/>
      <c r="AX230" s="447"/>
      <c r="AY230" s="447"/>
      <c r="AZ230" s="447"/>
      <c r="BA230" s="447"/>
      <c r="BB230" s="447"/>
    </row>
    <row r="231" s="204" customFormat="1" spans="1:54">
      <c r="A231" s="448"/>
      <c r="M231" s="447"/>
      <c r="N231" s="447"/>
      <c r="O231" s="447"/>
      <c r="P231" s="447"/>
      <c r="Q231" s="447"/>
      <c r="R231" s="447"/>
      <c r="S231" s="447"/>
      <c r="T231" s="447"/>
      <c r="U231" s="447"/>
      <c r="V231" s="447"/>
      <c r="W231" s="447"/>
      <c r="X231" s="447"/>
      <c r="Y231" s="447"/>
      <c r="Z231" s="447"/>
      <c r="AA231" s="447"/>
      <c r="AB231" s="447"/>
      <c r="AC231" s="447"/>
      <c r="AD231" s="447"/>
      <c r="AE231" s="447"/>
      <c r="AF231" s="447"/>
      <c r="AG231" s="447"/>
      <c r="AH231" s="447"/>
      <c r="AI231" s="447"/>
      <c r="AJ231" s="447"/>
      <c r="AK231" s="447"/>
      <c r="AL231" s="447"/>
      <c r="AM231" s="447"/>
      <c r="AN231" s="447"/>
      <c r="AO231" s="447"/>
      <c r="AP231" s="447"/>
      <c r="AQ231" s="447"/>
      <c r="AR231" s="447"/>
      <c r="AS231" s="447"/>
      <c r="AT231" s="447"/>
      <c r="AU231" s="447"/>
      <c r="AV231" s="447"/>
      <c r="AW231" s="447"/>
      <c r="AX231" s="447"/>
      <c r="AY231" s="447"/>
      <c r="AZ231" s="447"/>
      <c r="BA231" s="447"/>
      <c r="BB231" s="447"/>
    </row>
    <row r="232" s="204" customFormat="1" spans="1:54">
      <c r="A232" s="448"/>
      <c r="M232" s="447"/>
      <c r="N232" s="447"/>
      <c r="O232" s="447"/>
      <c r="P232" s="447"/>
      <c r="Q232" s="447"/>
      <c r="R232" s="447"/>
      <c r="S232" s="447"/>
      <c r="T232" s="447"/>
      <c r="U232" s="447"/>
      <c r="V232" s="447"/>
      <c r="W232" s="447"/>
      <c r="X232" s="447"/>
      <c r="Y232" s="447"/>
      <c r="Z232" s="447"/>
      <c r="AA232" s="447"/>
      <c r="AB232" s="447"/>
      <c r="AC232" s="447"/>
      <c r="AD232" s="447"/>
      <c r="AE232" s="447"/>
      <c r="AF232" s="447"/>
      <c r="AG232" s="447"/>
      <c r="AH232" s="447"/>
      <c r="AI232" s="447"/>
      <c r="AJ232" s="447"/>
      <c r="AK232" s="447"/>
      <c r="AL232" s="447"/>
      <c r="AM232" s="447"/>
      <c r="AN232" s="447"/>
      <c r="AO232" s="447"/>
      <c r="AP232" s="447"/>
      <c r="AQ232" s="447"/>
      <c r="AR232" s="447"/>
      <c r="AS232" s="447"/>
      <c r="AT232" s="447"/>
      <c r="AU232" s="447"/>
      <c r="AV232" s="447"/>
      <c r="AW232" s="447"/>
      <c r="AX232" s="447"/>
      <c r="AY232" s="447"/>
      <c r="AZ232" s="447"/>
      <c r="BA232" s="447"/>
      <c r="BB232" s="447"/>
    </row>
    <row r="233" s="204" customFormat="1" spans="1:54">
      <c r="A233" s="448"/>
      <c r="M233" s="447"/>
      <c r="N233" s="447"/>
      <c r="O233" s="447"/>
      <c r="P233" s="447"/>
      <c r="Q233" s="447"/>
      <c r="R233" s="447"/>
      <c r="S233" s="447"/>
      <c r="T233" s="447"/>
      <c r="U233" s="447"/>
      <c r="V233" s="447"/>
      <c r="W233" s="447"/>
      <c r="X233" s="447"/>
      <c r="Y233" s="447"/>
      <c r="Z233" s="447"/>
      <c r="AA233" s="447"/>
      <c r="AB233" s="447"/>
      <c r="AC233" s="447"/>
      <c r="AD233" s="447"/>
      <c r="AE233" s="447"/>
      <c r="AF233" s="447"/>
      <c r="AG233" s="447"/>
      <c r="AH233" s="447"/>
      <c r="AI233" s="447"/>
      <c r="AJ233" s="447"/>
      <c r="AK233" s="447"/>
      <c r="AL233" s="447"/>
      <c r="AM233" s="447"/>
      <c r="AN233" s="447"/>
      <c r="AO233" s="447"/>
      <c r="AP233" s="447"/>
      <c r="AQ233" s="447"/>
      <c r="AR233" s="447"/>
      <c r="AS233" s="447"/>
      <c r="AT233" s="447"/>
      <c r="AU233" s="447"/>
      <c r="AV233" s="447"/>
      <c r="AW233" s="447"/>
      <c r="AX233" s="447"/>
      <c r="AY233" s="447"/>
      <c r="AZ233" s="447"/>
      <c r="BA233" s="447"/>
      <c r="BB233" s="447"/>
    </row>
    <row r="234" s="204" customFormat="1" spans="1:54">
      <c r="A234" s="448"/>
      <c r="M234" s="447"/>
      <c r="N234" s="447"/>
      <c r="O234" s="447"/>
      <c r="P234" s="447"/>
      <c r="Q234" s="447"/>
      <c r="R234" s="447"/>
      <c r="S234" s="447"/>
      <c r="T234" s="447"/>
      <c r="U234" s="447"/>
      <c r="V234" s="447"/>
      <c r="W234" s="447"/>
      <c r="X234" s="447"/>
      <c r="Y234" s="447"/>
      <c r="Z234" s="447"/>
      <c r="AA234" s="447"/>
      <c r="AB234" s="447"/>
      <c r="AC234" s="447"/>
      <c r="AD234" s="447"/>
      <c r="AE234" s="447"/>
      <c r="AF234" s="447"/>
      <c r="AG234" s="447"/>
      <c r="AH234" s="447"/>
      <c r="AI234" s="447"/>
      <c r="AJ234" s="447"/>
      <c r="AK234" s="447"/>
      <c r="AL234" s="447"/>
      <c r="AM234" s="447"/>
      <c r="AN234" s="447"/>
      <c r="AO234" s="447"/>
      <c r="AP234" s="447"/>
      <c r="AQ234" s="447"/>
      <c r="AR234" s="447"/>
      <c r="AS234" s="447"/>
      <c r="AT234" s="447"/>
      <c r="AU234" s="447"/>
      <c r="AV234" s="447"/>
      <c r="AW234" s="447"/>
      <c r="AX234" s="447"/>
      <c r="AY234" s="447"/>
      <c r="AZ234" s="447"/>
      <c r="BA234" s="447"/>
      <c r="BB234" s="447"/>
    </row>
    <row r="235" s="204" customFormat="1" spans="1:54">
      <c r="A235" s="448"/>
      <c r="M235" s="447"/>
      <c r="N235" s="447"/>
      <c r="O235" s="447"/>
      <c r="P235" s="447"/>
      <c r="Q235" s="447"/>
      <c r="R235" s="447"/>
      <c r="S235" s="447"/>
      <c r="T235" s="447"/>
      <c r="U235" s="447"/>
      <c r="V235" s="447"/>
      <c r="W235" s="447"/>
      <c r="X235" s="447"/>
      <c r="Y235" s="447"/>
      <c r="Z235" s="447"/>
      <c r="AA235" s="447"/>
      <c r="AB235" s="447"/>
      <c r="AC235" s="447"/>
      <c r="AD235" s="447"/>
      <c r="AE235" s="447"/>
      <c r="AF235" s="447"/>
      <c r="AG235" s="447"/>
      <c r="AH235" s="447"/>
      <c r="AI235" s="447"/>
      <c r="AJ235" s="447"/>
      <c r="AK235" s="447"/>
      <c r="AL235" s="447"/>
      <c r="AM235" s="447"/>
      <c r="AN235" s="447"/>
      <c r="AO235" s="447"/>
      <c r="AP235" s="447"/>
      <c r="AQ235" s="447"/>
      <c r="AR235" s="447"/>
      <c r="AS235" s="447"/>
      <c r="AT235" s="447"/>
      <c r="AU235" s="447"/>
      <c r="AV235" s="447"/>
      <c r="AW235" s="447"/>
      <c r="AX235" s="447"/>
      <c r="AY235" s="447"/>
      <c r="AZ235" s="447"/>
      <c r="BA235" s="447"/>
      <c r="BB235" s="447"/>
    </row>
    <row r="236" s="204" customFormat="1" spans="1:54">
      <c r="A236" s="448"/>
      <c r="M236" s="447"/>
      <c r="N236" s="447"/>
      <c r="O236" s="447"/>
      <c r="P236" s="447"/>
      <c r="Q236" s="447"/>
      <c r="R236" s="447"/>
      <c r="S236" s="447"/>
      <c r="T236" s="447"/>
      <c r="U236" s="447"/>
      <c r="V236" s="447"/>
      <c r="W236" s="447"/>
      <c r="X236" s="447"/>
      <c r="Y236" s="447"/>
      <c r="Z236" s="447"/>
      <c r="AA236" s="447"/>
      <c r="AB236" s="447"/>
      <c r="AC236" s="447"/>
      <c r="AD236" s="447"/>
      <c r="AE236" s="447"/>
      <c r="AF236" s="447"/>
      <c r="AG236" s="447"/>
      <c r="AH236" s="447"/>
      <c r="AI236" s="447"/>
      <c r="AJ236" s="447"/>
      <c r="AK236" s="447"/>
      <c r="AL236" s="447"/>
      <c r="AM236" s="447"/>
      <c r="AN236" s="447"/>
      <c r="AO236" s="447"/>
      <c r="AP236" s="447"/>
      <c r="AQ236" s="447"/>
      <c r="AR236" s="447"/>
      <c r="AS236" s="447"/>
      <c r="AT236" s="447"/>
      <c r="AU236" s="447"/>
      <c r="AV236" s="447"/>
      <c r="AW236" s="447"/>
      <c r="AX236" s="447"/>
      <c r="AY236" s="447"/>
      <c r="AZ236" s="447"/>
      <c r="BA236" s="447"/>
      <c r="BB236" s="447"/>
    </row>
    <row r="237" s="204" customFormat="1" spans="1:54">
      <c r="A237" s="448"/>
      <c r="M237" s="447"/>
      <c r="N237" s="447"/>
      <c r="O237" s="447"/>
      <c r="P237" s="447"/>
      <c r="Q237" s="447"/>
      <c r="R237" s="447"/>
      <c r="S237" s="447"/>
      <c r="T237" s="447"/>
      <c r="U237" s="447"/>
      <c r="V237" s="447"/>
      <c r="W237" s="447"/>
      <c r="X237" s="447"/>
      <c r="Y237" s="447"/>
      <c r="Z237" s="447"/>
      <c r="AA237" s="447"/>
      <c r="AB237" s="447"/>
      <c r="AC237" s="447"/>
      <c r="AD237" s="447"/>
      <c r="AE237" s="447"/>
      <c r="AF237" s="447"/>
      <c r="AG237" s="447"/>
      <c r="AH237" s="447"/>
      <c r="AI237" s="447"/>
      <c r="AJ237" s="447"/>
      <c r="AK237" s="447"/>
      <c r="AL237" s="447"/>
      <c r="AM237" s="447"/>
      <c r="AN237" s="447"/>
      <c r="AO237" s="447"/>
      <c r="AP237" s="447"/>
      <c r="AQ237" s="447"/>
      <c r="AR237" s="447"/>
      <c r="AS237" s="447"/>
      <c r="AT237" s="447"/>
      <c r="AU237" s="447"/>
      <c r="AV237" s="447"/>
      <c r="AW237" s="447"/>
      <c r="AX237" s="447"/>
      <c r="AY237" s="447"/>
      <c r="AZ237" s="447"/>
      <c r="BA237" s="447"/>
      <c r="BB237" s="447"/>
    </row>
    <row r="238" s="204" customFormat="1" spans="1:54">
      <c r="A238" s="448"/>
      <c r="M238" s="447"/>
      <c r="N238" s="447"/>
      <c r="O238" s="447"/>
      <c r="P238" s="447"/>
      <c r="Q238" s="447"/>
      <c r="R238" s="447"/>
      <c r="S238" s="447"/>
      <c r="T238" s="447"/>
      <c r="U238" s="447"/>
      <c r="V238" s="447"/>
      <c r="W238" s="447"/>
      <c r="X238" s="447"/>
      <c r="Y238" s="447"/>
      <c r="Z238" s="447"/>
      <c r="AA238" s="447"/>
      <c r="AB238" s="447"/>
      <c r="AC238" s="447"/>
      <c r="AD238" s="447"/>
      <c r="AE238" s="447"/>
      <c r="AF238" s="447"/>
      <c r="AG238" s="447"/>
      <c r="AH238" s="447"/>
      <c r="AI238" s="447"/>
      <c r="AJ238" s="447"/>
      <c r="AK238" s="447"/>
      <c r="AL238" s="447"/>
      <c r="AM238" s="447"/>
      <c r="AN238" s="447"/>
      <c r="AO238" s="447"/>
      <c r="AP238" s="447"/>
      <c r="AQ238" s="447"/>
      <c r="AR238" s="447"/>
      <c r="AS238" s="447"/>
      <c r="AT238" s="447"/>
      <c r="AU238" s="447"/>
      <c r="AV238" s="447"/>
      <c r="AW238" s="447"/>
      <c r="AX238" s="447"/>
      <c r="AY238" s="447"/>
      <c r="AZ238" s="447"/>
      <c r="BA238" s="447"/>
      <c r="BB238" s="447"/>
    </row>
    <row r="239" s="204" customFormat="1" spans="1:54">
      <c r="A239" s="448"/>
      <c r="M239" s="447"/>
      <c r="N239" s="447"/>
      <c r="O239" s="447"/>
      <c r="P239" s="447"/>
      <c r="Q239" s="447"/>
      <c r="R239" s="447"/>
      <c r="S239" s="447"/>
      <c r="T239" s="447"/>
      <c r="U239" s="447"/>
      <c r="V239" s="447"/>
      <c r="W239" s="447"/>
      <c r="X239" s="447"/>
      <c r="Y239" s="447"/>
      <c r="Z239" s="447"/>
      <c r="AA239" s="447"/>
      <c r="AB239" s="447"/>
      <c r="AC239" s="447"/>
      <c r="AD239" s="447"/>
      <c r="AE239" s="447"/>
      <c r="AF239" s="447"/>
      <c r="AG239" s="447"/>
      <c r="AH239" s="447"/>
      <c r="AI239" s="447"/>
      <c r="AJ239" s="447"/>
      <c r="AK239" s="447"/>
      <c r="AL239" s="447"/>
      <c r="AM239" s="447"/>
      <c r="AN239" s="447"/>
      <c r="AO239" s="447"/>
      <c r="AP239" s="447"/>
      <c r="AQ239" s="447"/>
      <c r="AR239" s="447"/>
      <c r="AS239" s="447"/>
      <c r="AT239" s="447"/>
      <c r="AU239" s="447"/>
      <c r="AV239" s="447"/>
      <c r="AW239" s="447"/>
      <c r="AX239" s="447"/>
      <c r="AY239" s="447"/>
      <c r="AZ239" s="447"/>
      <c r="BA239" s="447"/>
      <c r="BB239" s="447"/>
    </row>
    <row r="240" s="204" customFormat="1" spans="1:54">
      <c r="A240" s="448"/>
      <c r="M240" s="447"/>
      <c r="N240" s="447"/>
      <c r="O240" s="447"/>
      <c r="P240" s="447"/>
      <c r="Q240" s="447"/>
      <c r="R240" s="447"/>
      <c r="S240" s="447"/>
      <c r="T240" s="447"/>
      <c r="U240" s="447"/>
      <c r="V240" s="447"/>
      <c r="W240" s="447"/>
      <c r="X240" s="447"/>
      <c r="Y240" s="447"/>
      <c r="Z240" s="447"/>
      <c r="AA240" s="447"/>
      <c r="AB240" s="447"/>
      <c r="AC240" s="447"/>
      <c r="AD240" s="447"/>
      <c r="AE240" s="447"/>
      <c r="AF240" s="447"/>
      <c r="AG240" s="447"/>
      <c r="AH240" s="447"/>
      <c r="AI240" s="447"/>
      <c r="AJ240" s="447"/>
      <c r="AK240" s="447"/>
      <c r="AL240" s="447"/>
      <c r="AM240" s="447"/>
      <c r="AN240" s="447"/>
      <c r="AO240" s="447"/>
      <c r="AP240" s="447"/>
      <c r="AQ240" s="447"/>
      <c r="AR240" s="447"/>
      <c r="AS240" s="447"/>
      <c r="AT240" s="447"/>
      <c r="AU240" s="447"/>
      <c r="AV240" s="447"/>
      <c r="AW240" s="447"/>
      <c r="AX240" s="447"/>
      <c r="AY240" s="447"/>
      <c r="AZ240" s="447"/>
      <c r="BA240" s="447"/>
      <c r="BB240" s="447"/>
    </row>
    <row r="241" s="204" customFormat="1" spans="1:54">
      <c r="A241" s="448"/>
      <c r="M241" s="447"/>
      <c r="N241" s="447"/>
      <c r="O241" s="447"/>
      <c r="P241" s="447"/>
      <c r="Q241" s="447"/>
      <c r="R241" s="447"/>
      <c r="S241" s="447"/>
      <c r="T241" s="447"/>
      <c r="U241" s="447"/>
      <c r="V241" s="447"/>
      <c r="W241" s="447"/>
      <c r="X241" s="447"/>
      <c r="Y241" s="447"/>
      <c r="Z241" s="447"/>
      <c r="AA241" s="447"/>
      <c r="AB241" s="447"/>
      <c r="AC241" s="447"/>
      <c r="AD241" s="447"/>
      <c r="AE241" s="447"/>
      <c r="AF241" s="447"/>
      <c r="AG241" s="447"/>
      <c r="AH241" s="447"/>
      <c r="AI241" s="447"/>
      <c r="AJ241" s="447"/>
      <c r="AK241" s="447"/>
      <c r="AL241" s="447"/>
      <c r="AM241" s="447"/>
      <c r="AN241" s="447"/>
      <c r="AO241" s="447"/>
      <c r="AP241" s="447"/>
      <c r="AQ241" s="447"/>
      <c r="AR241" s="447"/>
      <c r="AS241" s="447"/>
      <c r="AT241" s="447"/>
      <c r="AU241" s="447"/>
      <c r="AV241" s="447"/>
      <c r="AW241" s="447"/>
      <c r="AX241" s="447"/>
      <c r="AY241" s="447"/>
      <c r="AZ241" s="447"/>
      <c r="BA241" s="447"/>
      <c r="BB241" s="447"/>
    </row>
    <row r="242" s="204" customFormat="1" spans="1:54">
      <c r="A242" s="448"/>
      <c r="M242" s="447"/>
      <c r="N242" s="447"/>
      <c r="O242" s="447"/>
      <c r="P242" s="447"/>
      <c r="Q242" s="447"/>
      <c r="R242" s="447"/>
      <c r="S242" s="447"/>
      <c r="T242" s="447"/>
      <c r="U242" s="447"/>
      <c r="V242" s="447"/>
      <c r="W242" s="447"/>
      <c r="X242" s="447"/>
      <c r="Y242" s="447"/>
      <c r="Z242" s="447"/>
      <c r="AA242" s="447"/>
      <c r="AB242" s="447"/>
      <c r="AC242" s="447"/>
      <c r="AD242" s="447"/>
      <c r="AE242" s="447"/>
      <c r="AF242" s="447"/>
      <c r="AG242" s="447"/>
      <c r="AH242" s="447"/>
      <c r="AI242" s="447"/>
      <c r="AJ242" s="447"/>
      <c r="AK242" s="447"/>
      <c r="AL242" s="447"/>
      <c r="AM242" s="447"/>
      <c r="AN242" s="447"/>
      <c r="AO242" s="447"/>
      <c r="AP242" s="447"/>
      <c r="AQ242" s="447"/>
      <c r="AR242" s="447"/>
      <c r="AS242" s="447"/>
      <c r="AT242" s="447"/>
      <c r="AU242" s="447"/>
      <c r="AV242" s="447"/>
      <c r="AW242" s="447"/>
      <c r="AX242" s="447"/>
      <c r="AY242" s="447"/>
      <c r="AZ242" s="447"/>
      <c r="BA242" s="447"/>
      <c r="BB242" s="447"/>
    </row>
    <row r="243" s="204" customFormat="1" spans="1:54">
      <c r="A243" s="448"/>
      <c r="M243" s="447"/>
      <c r="N243" s="447"/>
      <c r="O243" s="447"/>
      <c r="P243" s="447"/>
      <c r="Q243" s="447"/>
      <c r="R243" s="447"/>
      <c r="S243" s="447"/>
      <c r="T243" s="447"/>
      <c r="U243" s="447"/>
      <c r="V243" s="447"/>
      <c r="W243" s="447"/>
      <c r="X243" s="447"/>
      <c r="Y243" s="447"/>
      <c r="Z243" s="447"/>
      <c r="AA243" s="447"/>
      <c r="AB243" s="447"/>
      <c r="AC243" s="447"/>
      <c r="AD243" s="447"/>
      <c r="AE243" s="447"/>
      <c r="AF243" s="447"/>
      <c r="AG243" s="447"/>
      <c r="AH243" s="447"/>
      <c r="AI243" s="447"/>
      <c r="AJ243" s="447"/>
      <c r="AK243" s="447"/>
      <c r="AL243" s="447"/>
      <c r="AM243" s="447"/>
      <c r="AN243" s="447"/>
      <c r="AO243" s="447"/>
      <c r="AP243" s="447"/>
      <c r="AQ243" s="447"/>
      <c r="AR243" s="447"/>
      <c r="AS243" s="447"/>
      <c r="AT243" s="447"/>
      <c r="AU243" s="447"/>
      <c r="AV243" s="447"/>
      <c r="AW243" s="447"/>
      <c r="AX243" s="447"/>
      <c r="AY243" s="447"/>
      <c r="AZ243" s="447"/>
      <c r="BA243" s="447"/>
      <c r="BB243" s="447"/>
    </row>
    <row r="244" s="204" customFormat="1" spans="1:54">
      <c r="A244" s="448"/>
      <c r="M244" s="447"/>
      <c r="N244" s="447"/>
      <c r="O244" s="447"/>
      <c r="P244" s="447"/>
      <c r="Q244" s="447"/>
      <c r="R244" s="447"/>
      <c r="S244" s="447"/>
      <c r="T244" s="447"/>
      <c r="U244" s="447"/>
      <c r="V244" s="447"/>
      <c r="W244" s="447"/>
      <c r="X244" s="447"/>
      <c r="Y244" s="447"/>
      <c r="Z244" s="447"/>
      <c r="AA244" s="447"/>
      <c r="AB244" s="447"/>
      <c r="AC244" s="447"/>
      <c r="AD244" s="447"/>
      <c r="AE244" s="447"/>
      <c r="AF244" s="447"/>
      <c r="AG244" s="447"/>
      <c r="AH244" s="447"/>
      <c r="AI244" s="447"/>
      <c r="AJ244" s="447"/>
      <c r="AK244" s="447"/>
      <c r="AL244" s="447"/>
      <c r="AM244" s="447"/>
      <c r="AN244" s="447"/>
      <c r="AO244" s="447"/>
      <c r="AP244" s="447"/>
      <c r="AQ244" s="447"/>
      <c r="AR244" s="447"/>
      <c r="AS244" s="447"/>
      <c r="AT244" s="447"/>
      <c r="AU244" s="447"/>
      <c r="AV244" s="447"/>
      <c r="AW244" s="447"/>
      <c r="AX244" s="447"/>
      <c r="AY244" s="447"/>
      <c r="AZ244" s="447"/>
      <c r="BA244" s="447"/>
      <c r="BB244" s="447"/>
    </row>
    <row r="245" s="204" customFormat="1" spans="1:54">
      <c r="A245" s="448"/>
      <c r="M245" s="447"/>
      <c r="N245" s="447"/>
      <c r="O245" s="447"/>
      <c r="P245" s="447"/>
      <c r="Q245" s="447"/>
      <c r="R245" s="447"/>
      <c r="S245" s="447"/>
      <c r="T245" s="447"/>
      <c r="U245" s="447"/>
      <c r="V245" s="447"/>
      <c r="W245" s="447"/>
      <c r="X245" s="447"/>
      <c r="Y245" s="447"/>
      <c r="Z245" s="447"/>
      <c r="AA245" s="447"/>
      <c r="AB245" s="447"/>
      <c r="AC245" s="447"/>
      <c r="AD245" s="447"/>
      <c r="AE245" s="447"/>
      <c r="AF245" s="447"/>
      <c r="AG245" s="447"/>
      <c r="AH245" s="447"/>
      <c r="AI245" s="447"/>
      <c r="AJ245" s="447"/>
      <c r="AK245" s="447"/>
      <c r="AL245" s="447"/>
      <c r="AM245" s="447"/>
      <c r="AN245" s="447"/>
      <c r="AO245" s="447"/>
      <c r="AP245" s="447"/>
      <c r="AQ245" s="447"/>
      <c r="AR245" s="447"/>
      <c r="AS245" s="447"/>
      <c r="AT245" s="447"/>
      <c r="AU245" s="447"/>
      <c r="AV245" s="447"/>
      <c r="AW245" s="447"/>
      <c r="AX245" s="447"/>
      <c r="AY245" s="447"/>
      <c r="AZ245" s="447"/>
      <c r="BA245" s="447"/>
      <c r="BB245" s="447"/>
    </row>
    <row r="246" s="204" customFormat="1" spans="1:54">
      <c r="A246" s="448"/>
      <c r="M246" s="447"/>
      <c r="N246" s="447"/>
      <c r="O246" s="447"/>
      <c r="P246" s="447"/>
      <c r="Q246" s="447"/>
      <c r="R246" s="447"/>
      <c r="S246" s="447"/>
      <c r="T246" s="447"/>
      <c r="U246" s="447"/>
      <c r="V246" s="447"/>
      <c r="W246" s="447"/>
      <c r="X246" s="447"/>
      <c r="Y246" s="447"/>
      <c r="Z246" s="447"/>
      <c r="AA246" s="447"/>
      <c r="AB246" s="447"/>
      <c r="AC246" s="447"/>
      <c r="AD246" s="447"/>
      <c r="AE246" s="447"/>
      <c r="AF246" s="447"/>
      <c r="AG246" s="447"/>
      <c r="AH246" s="447"/>
      <c r="AI246" s="447"/>
      <c r="AJ246" s="447"/>
      <c r="AK246" s="447"/>
      <c r="AL246" s="447"/>
      <c r="AM246" s="447"/>
      <c r="AN246" s="447"/>
      <c r="AO246" s="447"/>
      <c r="AP246" s="447"/>
      <c r="AQ246" s="447"/>
      <c r="AR246" s="447"/>
      <c r="AS246" s="447"/>
      <c r="AT246" s="447"/>
      <c r="AU246" s="447"/>
      <c r="AV246" s="447"/>
      <c r="AW246" s="447"/>
      <c r="AX246" s="447"/>
      <c r="AY246" s="447"/>
      <c r="AZ246" s="447"/>
      <c r="BA246" s="447"/>
      <c r="BB246" s="447"/>
    </row>
    <row r="247" s="204" customFormat="1" spans="1:54">
      <c r="A247" s="448"/>
      <c r="M247" s="447"/>
      <c r="N247" s="447"/>
      <c r="O247" s="447"/>
      <c r="P247" s="447"/>
      <c r="Q247" s="447"/>
      <c r="R247" s="447"/>
      <c r="S247" s="447"/>
      <c r="T247" s="447"/>
      <c r="U247" s="447"/>
      <c r="V247" s="447"/>
      <c r="W247" s="447"/>
      <c r="X247" s="447"/>
      <c r="Y247" s="447"/>
      <c r="Z247" s="447"/>
      <c r="AA247" s="447"/>
      <c r="AB247" s="447"/>
      <c r="AC247" s="447"/>
      <c r="AD247" s="447"/>
      <c r="AE247" s="447"/>
      <c r="AF247" s="447"/>
      <c r="AG247" s="447"/>
      <c r="AH247" s="447"/>
      <c r="AI247" s="447"/>
      <c r="AJ247" s="447"/>
      <c r="AK247" s="447"/>
      <c r="AL247" s="447"/>
      <c r="AM247" s="447"/>
      <c r="AN247" s="447"/>
      <c r="AO247" s="447"/>
      <c r="AP247" s="447"/>
      <c r="AQ247" s="447"/>
      <c r="AR247" s="447"/>
      <c r="AS247" s="447"/>
      <c r="AT247" s="447"/>
      <c r="AU247" s="447"/>
      <c r="AV247" s="447"/>
      <c r="AW247" s="447"/>
      <c r="AX247" s="447"/>
      <c r="AY247" s="447"/>
      <c r="AZ247" s="447"/>
      <c r="BA247" s="447"/>
      <c r="BB247" s="447"/>
    </row>
    <row r="248" s="204" customFormat="1" spans="1:54">
      <c r="A248" s="448"/>
      <c r="M248" s="447"/>
      <c r="N248" s="447"/>
      <c r="O248" s="447"/>
      <c r="P248" s="447"/>
      <c r="Q248" s="447"/>
      <c r="R248" s="447"/>
      <c r="S248" s="447"/>
      <c r="T248" s="447"/>
      <c r="U248" s="447"/>
      <c r="V248" s="447"/>
      <c r="W248" s="447"/>
      <c r="X248" s="447"/>
      <c r="Y248" s="447"/>
      <c r="Z248" s="447"/>
      <c r="AA248" s="447"/>
      <c r="AB248" s="447"/>
      <c r="AC248" s="447"/>
      <c r="AD248" s="447"/>
      <c r="AE248" s="447"/>
      <c r="AF248" s="447"/>
      <c r="AG248" s="447"/>
      <c r="AH248" s="447"/>
      <c r="AI248" s="447"/>
      <c r="AJ248" s="447"/>
      <c r="AK248" s="447"/>
      <c r="AL248" s="447"/>
      <c r="AM248" s="447"/>
      <c r="AN248" s="447"/>
      <c r="AO248" s="447"/>
      <c r="AP248" s="447"/>
      <c r="AQ248" s="447"/>
      <c r="AR248" s="447"/>
      <c r="AS248" s="447"/>
      <c r="AT248" s="447"/>
      <c r="AU248" s="447"/>
      <c r="AV248" s="447"/>
      <c r="AW248" s="447"/>
      <c r="AX248" s="447"/>
      <c r="AY248" s="447"/>
      <c r="AZ248" s="447"/>
      <c r="BA248" s="447"/>
      <c r="BB248" s="447"/>
    </row>
    <row r="249" spans="1:54">
      <c r="A249" s="448"/>
      <c r="B249" s="204"/>
      <c r="C249" s="204"/>
      <c r="D249" s="204"/>
      <c r="E249" s="204"/>
      <c r="F249" s="204"/>
      <c r="G249" s="204"/>
      <c r="H249" s="204"/>
      <c r="I249" s="204"/>
      <c r="J249" s="204"/>
      <c r="K249" s="204"/>
      <c r="L249" s="204"/>
    </row>
    <row r="250" spans="1:54">
      <c r="A250" s="448"/>
    </row>
    <row r="251" spans="1:54">
      <c r="A251" s="448"/>
    </row>
    <row r="252" spans="1:54">
      <c r="A252" s="448"/>
    </row>
  </sheetData>
  <mergeCells count="20">
    <mergeCell ref="A1:L1"/>
    <mergeCell ref="B2:K2"/>
    <mergeCell ref="B11:K11"/>
    <mergeCell ref="B20:L20"/>
    <mergeCell ref="B28:L28"/>
    <mergeCell ref="B37:I37"/>
    <mergeCell ref="B47:I47"/>
    <mergeCell ref="B74:J74"/>
    <mergeCell ref="B83:H83"/>
    <mergeCell ref="B92:J92"/>
    <mergeCell ref="B101:L101"/>
    <mergeCell ref="B109:L109"/>
    <mergeCell ref="B118:J118"/>
    <mergeCell ref="B126:H126"/>
    <mergeCell ref="B135:J135"/>
    <mergeCell ref="B144:H144"/>
    <mergeCell ref="B153:G153"/>
    <mergeCell ref="B162:G162"/>
    <mergeCell ref="H162:I162"/>
    <mergeCell ref="B172:I172"/>
  </mergeCells>
  <hyperlinks>
    <hyperlink ref="B162" r:id="rId1" display="航线：东南亚线SIS1 (大榭码头)  订舱：余洁敏 TEL:89079092  航线客服：徐璐 TEL:89079081  　"/>
    <hyperlink ref="B153" r:id="rId2" display="航线：CV2越南线(大榭码头)  订舱：余洁敏 TEL:89079092  航线客服：陈鑫  TEL:89079094  "/>
    <hyperlink ref="B172" r:id="rId2" display="航线：CYH越南线(梅山)  订舱：金洁 89079171   航线客服：郑跃 TEL:89079070  "/>
    <hyperlink ref="B28" r:id="rId3" display="航线：CI1 印度线 (梅山码头)   订舱：陆莹 89079091   航线客服：彭建锋 89079073  天截二开"/>
    <hyperlink ref="B37" r:id="rId3" display="航线：CI2 印度线 (北一集司)   订舱：余洁敏 TEL:89079092  航线客服：彭建锋 89079073  一截三开"/>
  </hyperlinks>
  <pageMargins left="0.707638888888889" right="0.707638888888889" top="0.747916666666667" bottom="0.747916666666667" header="0.313888888888889" footer="0.313888888888889"/>
  <pageSetup paperSize="9" scale="5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3"/>
  <sheetViews>
    <sheetView workbookViewId="0">
      <selection activeCell="K124" sqref="K124"/>
    </sheetView>
  </sheetViews>
  <sheetFormatPr defaultColWidth="9" defaultRowHeight="14.25" customHeight="1"/>
  <cols>
    <col min="1" max="1" width="15.125" style="78" customWidth="1"/>
    <col min="2" max="2" width="29.125" style="79" customWidth="1"/>
    <col min="3" max="3" width="15.125" style="79" customWidth="1"/>
    <col min="4" max="4" width="9.375" style="79" customWidth="1"/>
    <col min="5" max="5" width="9.5" style="79" customWidth="1"/>
    <col min="6" max="6" width="17.375" style="79" customWidth="1"/>
    <col min="7" max="7" width="22" style="79" customWidth="1"/>
    <col min="8" max="8" width="20.125" style="79" customWidth="1"/>
    <col min="9" max="9" width="17.125" style="79" customWidth="1"/>
    <col min="10" max="10" width="19.875" style="79" customWidth="1"/>
    <col min="11" max="11" width="17.875" style="79" customWidth="1"/>
    <col min="12" max="12" width="17.25" style="79" customWidth="1"/>
    <col min="13" max="13" width="11.75" style="79" customWidth="1"/>
    <col min="14" max="14" width="14" style="79" customWidth="1"/>
    <col min="15" max="17" width="13.875" style="79" customWidth="1"/>
    <col min="18" max="16384" width="9" style="79"/>
  </cols>
  <sheetData>
    <row r="1" s="65" customFormat="1" ht="30" customHeight="1" spans="1:17">
      <c r="A1" s="80" t="s">
        <v>933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="3" customFormat="1" ht="14.1" customHeight="1" spans="1:17">
      <c r="A2" s="81"/>
      <c r="B2" s="82" t="s">
        <v>934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="3" customFormat="1" ht="14.1" customHeight="1" spans="1:17">
      <c r="A3" s="84"/>
      <c r="B3" s="85" t="s">
        <v>935</v>
      </c>
      <c r="C3" s="48" t="s">
        <v>27</v>
      </c>
      <c r="D3" s="48" t="s">
        <v>28</v>
      </c>
      <c r="E3" s="86" t="s">
        <v>6</v>
      </c>
      <c r="F3" s="86" t="s">
        <v>936</v>
      </c>
      <c r="G3" s="86" t="s">
        <v>802</v>
      </c>
      <c r="H3" s="86" t="s">
        <v>212</v>
      </c>
      <c r="I3" s="86" t="s">
        <v>937</v>
      </c>
      <c r="J3" s="86" t="s">
        <v>938</v>
      </c>
      <c r="K3" s="86" t="s">
        <v>939</v>
      </c>
      <c r="L3" s="86" t="s">
        <v>940</v>
      </c>
      <c r="M3" s="86" t="s">
        <v>941</v>
      </c>
      <c r="N3" s="86" t="s">
        <v>942</v>
      </c>
    </row>
    <row r="4" s="3" customFormat="1" ht="14.1" customHeight="1" spans="1:17">
      <c r="A4" s="84"/>
      <c r="B4" s="85" t="s">
        <v>9</v>
      </c>
      <c r="C4" s="48" t="s">
        <v>11</v>
      </c>
      <c r="D4" s="87" t="s">
        <v>12</v>
      </c>
      <c r="E4" s="86" t="s">
        <v>13</v>
      </c>
      <c r="F4" s="86" t="s">
        <v>14</v>
      </c>
      <c r="G4" s="86" t="s">
        <v>578</v>
      </c>
      <c r="H4" s="86" t="s">
        <v>322</v>
      </c>
      <c r="I4" s="86" t="s">
        <v>943</v>
      </c>
      <c r="J4" s="86" t="s">
        <v>944</v>
      </c>
      <c r="K4" s="86" t="s">
        <v>945</v>
      </c>
      <c r="L4" s="86" t="s">
        <v>946</v>
      </c>
      <c r="M4" s="86" t="s">
        <v>947</v>
      </c>
      <c r="N4" s="86" t="s">
        <v>948</v>
      </c>
    </row>
    <row r="5" s="3" customFormat="1" ht="14.1" customHeight="1" spans="1:17">
      <c r="A5" s="84" t="s">
        <v>949</v>
      </c>
      <c r="B5" s="88" t="s">
        <v>950</v>
      </c>
      <c r="C5" s="88" t="s">
        <v>951</v>
      </c>
      <c r="D5" s="88" t="s">
        <v>36</v>
      </c>
      <c r="E5" s="89">
        <v>45990</v>
      </c>
      <c r="F5" s="89">
        <v>45991</v>
      </c>
      <c r="G5" s="89">
        <f>F5+3</f>
        <v>45994</v>
      </c>
      <c r="H5" s="89">
        <f>G5+5</f>
        <v>45999</v>
      </c>
      <c r="I5" s="89">
        <f>G5+28</f>
        <v>46022</v>
      </c>
      <c r="J5" s="89">
        <f t="shared" ref="J5:K9" si="0">I5+3</f>
        <v>46025</v>
      </c>
      <c r="K5" s="89">
        <f t="shared" si="0"/>
        <v>46028</v>
      </c>
      <c r="L5" s="89">
        <f>K5+4</f>
        <v>46032</v>
      </c>
      <c r="M5" s="89">
        <f>L5+2</f>
        <v>46034</v>
      </c>
      <c r="N5" s="89">
        <f>M5+6</f>
        <v>46040</v>
      </c>
    </row>
    <row r="6" s="3" customFormat="1" ht="14.1" customHeight="1" spans="1:17">
      <c r="A6" s="84" t="s">
        <v>952</v>
      </c>
      <c r="B6" s="88" t="s">
        <v>953</v>
      </c>
      <c r="C6" s="88" t="s">
        <v>954</v>
      </c>
      <c r="D6" s="88" t="s">
        <v>36</v>
      </c>
      <c r="E6" s="89">
        <f t="shared" ref="E6:F9" si="1">E5+7</f>
        <v>45997</v>
      </c>
      <c r="F6" s="89">
        <f t="shared" si="1"/>
        <v>45998</v>
      </c>
      <c r="G6" s="89">
        <f>F6+3</f>
        <v>46001</v>
      </c>
      <c r="H6" s="89">
        <f>G6+5</f>
        <v>46006</v>
      </c>
      <c r="I6" s="89">
        <f>H6+23</f>
        <v>46029</v>
      </c>
      <c r="J6" s="89">
        <f t="shared" si="0"/>
        <v>46032</v>
      </c>
      <c r="K6" s="89">
        <f t="shared" si="0"/>
        <v>46035</v>
      </c>
      <c r="L6" s="89">
        <f>K6+4</f>
        <v>46039</v>
      </c>
      <c r="M6" s="89">
        <f>L6+2</f>
        <v>46041</v>
      </c>
      <c r="N6" s="89">
        <f>M6+6</f>
        <v>46047</v>
      </c>
    </row>
    <row r="7" s="3" customFormat="1" ht="14.1" customHeight="1" spans="1:17">
      <c r="A7" s="84" t="s">
        <v>955</v>
      </c>
      <c r="B7" s="88" t="s">
        <v>956</v>
      </c>
      <c r="C7" s="88" t="s">
        <v>957</v>
      </c>
      <c r="D7" s="88" t="s">
        <v>958</v>
      </c>
      <c r="E7" s="89">
        <f t="shared" si="1"/>
        <v>46004</v>
      </c>
      <c r="F7" s="89">
        <f t="shared" si="1"/>
        <v>46005</v>
      </c>
      <c r="G7" s="89">
        <f>F7+3</f>
        <v>46008</v>
      </c>
      <c r="H7" s="89">
        <f>G7+5</f>
        <v>46013</v>
      </c>
      <c r="I7" s="89">
        <f>H7+23</f>
        <v>46036</v>
      </c>
      <c r="J7" s="89">
        <f t="shared" si="0"/>
        <v>46039</v>
      </c>
      <c r="K7" s="89">
        <f t="shared" si="0"/>
        <v>46042</v>
      </c>
      <c r="L7" s="89">
        <f>K7+4</f>
        <v>46046</v>
      </c>
      <c r="M7" s="89">
        <f>L7+2</f>
        <v>46048</v>
      </c>
      <c r="N7" s="89">
        <f>M7+6</f>
        <v>46054</v>
      </c>
    </row>
    <row r="8" s="3" customFormat="1" ht="14.1" customHeight="1" spans="1:17">
      <c r="A8" s="84" t="s">
        <v>959</v>
      </c>
      <c r="B8" s="88" t="s">
        <v>960</v>
      </c>
      <c r="C8" s="88" t="s">
        <v>961</v>
      </c>
      <c r="D8" s="88" t="s">
        <v>36</v>
      </c>
      <c r="E8" s="89">
        <f t="shared" si="1"/>
        <v>46011</v>
      </c>
      <c r="F8" s="89">
        <f t="shared" si="1"/>
        <v>46012</v>
      </c>
      <c r="G8" s="89">
        <f>F8+3</f>
        <v>46015</v>
      </c>
      <c r="H8" s="89">
        <f>G8+5</f>
        <v>46020</v>
      </c>
      <c r="I8" s="89">
        <f>H8+23</f>
        <v>46043</v>
      </c>
      <c r="J8" s="89">
        <f t="shared" si="0"/>
        <v>46046</v>
      </c>
      <c r="K8" s="89">
        <f t="shared" si="0"/>
        <v>46049</v>
      </c>
      <c r="L8" s="89">
        <f>K8+4</f>
        <v>46053</v>
      </c>
      <c r="M8" s="89">
        <f>L8+2</f>
        <v>46055</v>
      </c>
      <c r="N8" s="89">
        <f>M8+6</f>
        <v>46061</v>
      </c>
    </row>
    <row r="9" s="3" customFormat="1" ht="14.1" customHeight="1" spans="1:17">
      <c r="A9" s="84" t="s">
        <v>962</v>
      </c>
      <c r="B9" s="88" t="s">
        <v>963</v>
      </c>
      <c r="C9" s="88" t="s">
        <v>964</v>
      </c>
      <c r="D9" s="88" t="s">
        <v>965</v>
      </c>
      <c r="E9" s="89">
        <f t="shared" si="1"/>
        <v>46018</v>
      </c>
      <c r="F9" s="89">
        <f t="shared" si="1"/>
        <v>46019</v>
      </c>
      <c r="G9" s="89">
        <f>F9+3</f>
        <v>46022</v>
      </c>
      <c r="H9" s="89">
        <f>G9+5</f>
        <v>46027</v>
      </c>
      <c r="I9" s="89">
        <f>H9+23</f>
        <v>46050</v>
      </c>
      <c r="J9" s="89">
        <f t="shared" si="0"/>
        <v>46053</v>
      </c>
      <c r="K9" s="89">
        <f t="shared" si="0"/>
        <v>46056</v>
      </c>
      <c r="L9" s="89">
        <f>K9+4</f>
        <v>46060</v>
      </c>
      <c r="M9" s="89">
        <f>L9+2</f>
        <v>46062</v>
      </c>
      <c r="N9" s="89">
        <f>M9+6</f>
        <v>46068</v>
      </c>
    </row>
    <row r="10" s="3" customFormat="1" ht="14.1" customHeight="1" spans="1:17">
      <c r="A10" s="84"/>
    </row>
    <row r="11" s="3" customFormat="1" ht="14.1" customHeight="1" spans="1:17">
      <c r="A11" s="84"/>
    </row>
    <row r="12" s="3" customFormat="1" ht="14.1" customHeight="1" spans="1:17">
      <c r="A12" s="84"/>
      <c r="B12" s="90" t="s">
        <v>966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</row>
    <row r="13" s="3" customFormat="1" ht="14.1" customHeight="1" spans="1:17">
      <c r="A13" s="84"/>
      <c r="B13" s="85" t="s">
        <v>935</v>
      </c>
      <c r="C13" s="92" t="s">
        <v>27</v>
      </c>
      <c r="D13" s="48" t="s">
        <v>28</v>
      </c>
      <c r="E13" s="86" t="s">
        <v>6</v>
      </c>
      <c r="F13" s="86" t="s">
        <v>936</v>
      </c>
      <c r="G13" s="86" t="s">
        <v>212</v>
      </c>
      <c r="H13" s="86" t="s">
        <v>937</v>
      </c>
      <c r="I13" s="86" t="s">
        <v>938</v>
      </c>
      <c r="J13" s="86" t="s">
        <v>942</v>
      </c>
      <c r="K13" s="86" t="s">
        <v>967</v>
      </c>
      <c r="L13" s="86" t="s">
        <v>939</v>
      </c>
    </row>
    <row r="14" s="3" customFormat="1" ht="14.1" customHeight="1" spans="1:17">
      <c r="A14" s="84"/>
      <c r="B14" s="85" t="s">
        <v>9</v>
      </c>
      <c r="C14" s="92" t="s">
        <v>11</v>
      </c>
      <c r="D14" s="87" t="s">
        <v>12</v>
      </c>
      <c r="E14" s="86" t="s">
        <v>13</v>
      </c>
      <c r="F14" s="86" t="s">
        <v>14</v>
      </c>
      <c r="G14" s="86" t="s">
        <v>225</v>
      </c>
      <c r="H14" s="86" t="s">
        <v>943</v>
      </c>
      <c r="I14" s="86" t="s">
        <v>968</v>
      </c>
      <c r="J14" s="86" t="s">
        <v>969</v>
      </c>
      <c r="K14" s="86" t="s">
        <v>970</v>
      </c>
      <c r="L14" s="86" t="s">
        <v>945</v>
      </c>
    </row>
    <row r="15" s="3" customFormat="1" ht="14.1" customHeight="1" spans="1:17">
      <c r="A15" s="84" t="s">
        <v>971</v>
      </c>
      <c r="B15" s="88" t="s">
        <v>972</v>
      </c>
      <c r="C15" s="88" t="s">
        <v>973</v>
      </c>
      <c r="D15" s="88" t="s">
        <v>128</v>
      </c>
      <c r="E15" s="89">
        <v>45999</v>
      </c>
      <c r="F15" s="89">
        <f>E15+1</f>
        <v>46000</v>
      </c>
      <c r="G15" s="89">
        <f>E15+9</f>
        <v>46008</v>
      </c>
      <c r="H15" s="89">
        <f>E15+36</f>
        <v>46035</v>
      </c>
      <c r="I15" s="89">
        <f>E15+7</f>
        <v>46006</v>
      </c>
      <c r="J15" s="89">
        <f>E15+41</f>
        <v>46040</v>
      </c>
      <c r="K15" s="89">
        <f>E15+42</f>
        <v>46041</v>
      </c>
      <c r="L15" s="89">
        <f>E15+44</f>
        <v>46043</v>
      </c>
    </row>
    <row r="16" s="3" customFormat="1" ht="14.1" customHeight="1" spans="1:17">
      <c r="A16" s="84"/>
      <c r="B16" s="93" t="s">
        <v>974</v>
      </c>
      <c r="C16" s="88"/>
      <c r="D16" s="88"/>
      <c r="E16" s="89">
        <f>E15+7</f>
        <v>46006</v>
      </c>
      <c r="F16" s="89">
        <f>E16+1</f>
        <v>46007</v>
      </c>
      <c r="G16" s="89">
        <f>E16+9</f>
        <v>46015</v>
      </c>
      <c r="H16" s="89">
        <f>E16+36</f>
        <v>46042</v>
      </c>
      <c r="I16" s="89">
        <f>E16+8</f>
        <v>46014</v>
      </c>
      <c r="J16" s="89">
        <f>E16+41</f>
        <v>46047</v>
      </c>
      <c r="K16" s="89">
        <f>E16+42</f>
        <v>46048</v>
      </c>
      <c r="L16" s="89">
        <f>E16+44</f>
        <v>46050</v>
      </c>
    </row>
    <row r="17" s="3" customFormat="1" ht="14.1" customHeight="1" spans="1:13">
      <c r="A17" s="84" t="s">
        <v>975</v>
      </c>
      <c r="B17" s="88" t="s">
        <v>976</v>
      </c>
      <c r="C17" s="88" t="s">
        <v>977</v>
      </c>
      <c r="D17" s="88" t="s">
        <v>128</v>
      </c>
      <c r="E17" s="89">
        <f>E16+7</f>
        <v>46013</v>
      </c>
      <c r="F17" s="89">
        <f>E17+1</f>
        <v>46014</v>
      </c>
      <c r="G17" s="89">
        <f>E17+9</f>
        <v>46022</v>
      </c>
      <c r="H17" s="89">
        <f>E17+36</f>
        <v>46049</v>
      </c>
      <c r="I17" s="89">
        <f>E17+7</f>
        <v>46020</v>
      </c>
      <c r="J17" s="89">
        <f>E17+41</f>
        <v>46054</v>
      </c>
      <c r="K17" s="89">
        <f>E17+42</f>
        <v>46055</v>
      </c>
      <c r="L17" s="89">
        <f>E17+44</f>
        <v>46057</v>
      </c>
    </row>
    <row r="18" s="3" customFormat="1" ht="14.1" customHeight="1" spans="1:13">
      <c r="A18" s="84" t="s">
        <v>978</v>
      </c>
      <c r="B18" s="88" t="s">
        <v>979</v>
      </c>
      <c r="C18" s="88" t="s">
        <v>980</v>
      </c>
      <c r="D18" s="88" t="s">
        <v>18</v>
      </c>
      <c r="E18" s="89">
        <f>E17+7</f>
        <v>46020</v>
      </c>
      <c r="F18" s="89">
        <f>E18+1</f>
        <v>46021</v>
      </c>
      <c r="G18" s="89">
        <f>E18+9</f>
        <v>46029</v>
      </c>
      <c r="H18" s="89">
        <f>E18+36</f>
        <v>46056</v>
      </c>
      <c r="I18" s="89">
        <f>E18+7</f>
        <v>46027</v>
      </c>
      <c r="J18" s="89">
        <f>E18+41</f>
        <v>46061</v>
      </c>
      <c r="K18" s="89">
        <f>E18+42</f>
        <v>46062</v>
      </c>
      <c r="L18" s="89">
        <f>E18+44</f>
        <v>46064</v>
      </c>
    </row>
    <row r="19" s="3" customFormat="1" ht="14.1" customHeight="1" spans="1:13">
      <c r="A19" s="84" t="s">
        <v>981</v>
      </c>
      <c r="B19" s="88" t="s">
        <v>982</v>
      </c>
      <c r="C19" s="88" t="s">
        <v>983</v>
      </c>
      <c r="D19" s="88" t="s">
        <v>128</v>
      </c>
      <c r="E19" s="89">
        <f>E18+7</f>
        <v>46027</v>
      </c>
      <c r="F19" s="89">
        <f>E19+1</f>
        <v>46028</v>
      </c>
      <c r="G19" s="89">
        <f>E19+9</f>
        <v>46036</v>
      </c>
      <c r="H19" s="89">
        <f>E19+36</f>
        <v>46063</v>
      </c>
      <c r="I19" s="89">
        <f>E19+7</f>
        <v>46034</v>
      </c>
      <c r="J19" s="89">
        <f>E19+41</f>
        <v>46068</v>
      </c>
      <c r="K19" s="89">
        <f>E19+42</f>
        <v>46069</v>
      </c>
      <c r="L19" s="89">
        <f>E19+44</f>
        <v>46071</v>
      </c>
    </row>
    <row r="20" s="3" customFormat="1" ht="14.1" customHeight="1" spans="1:13">
      <c r="A20" s="84"/>
    </row>
    <row r="21" s="66" customFormat="1" ht="14.1" customHeight="1" spans="1:13">
      <c r="A21" s="84"/>
      <c r="B21" s="94"/>
      <c r="C21" s="94"/>
      <c r="D21" s="94"/>
      <c r="E21" s="95"/>
      <c r="F21" s="96"/>
      <c r="G21" s="95"/>
      <c r="H21" s="97"/>
      <c r="I21" s="95"/>
      <c r="J21" s="95"/>
      <c r="K21" s="95"/>
      <c r="L21" s="95"/>
    </row>
    <row r="22" s="67" customFormat="1" ht="14.1" customHeight="1" spans="1:13">
      <c r="A22" s="84"/>
      <c r="B22" s="98" t="s">
        <v>984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9"/>
    </row>
    <row r="23" s="67" customFormat="1" ht="14.1" customHeight="1" spans="1:13">
      <c r="A23" s="84"/>
      <c r="B23" s="100" t="s">
        <v>26</v>
      </c>
      <c r="C23" s="100" t="s">
        <v>459</v>
      </c>
      <c r="D23" s="101" t="s">
        <v>27</v>
      </c>
      <c r="E23" s="101" t="s">
        <v>28</v>
      </c>
      <c r="F23" s="100" t="s">
        <v>6</v>
      </c>
      <c r="G23" s="100" t="s">
        <v>7</v>
      </c>
      <c r="H23" s="100" t="s">
        <v>985</v>
      </c>
      <c r="I23" s="100" t="s">
        <v>986</v>
      </c>
      <c r="J23" s="100" t="s">
        <v>987</v>
      </c>
      <c r="K23" s="100" t="s">
        <v>988</v>
      </c>
      <c r="L23" s="100" t="s">
        <v>989</v>
      </c>
      <c r="M23" s="99"/>
    </row>
    <row r="24" s="67" customFormat="1" ht="14.1" customHeight="1" spans="1:13">
      <c r="A24" s="84"/>
      <c r="B24" s="100" t="s">
        <v>9</v>
      </c>
      <c r="C24" s="100"/>
      <c r="D24" s="101" t="s">
        <v>11</v>
      </c>
      <c r="E24" s="101" t="s">
        <v>12</v>
      </c>
      <c r="F24" s="100" t="s">
        <v>13</v>
      </c>
      <c r="G24" s="100" t="s">
        <v>14</v>
      </c>
      <c r="H24" s="100" t="s">
        <v>990</v>
      </c>
      <c r="I24" s="100" t="s">
        <v>991</v>
      </c>
      <c r="J24" s="100" t="s">
        <v>992</v>
      </c>
      <c r="K24" s="100" t="s">
        <v>993</v>
      </c>
      <c r="L24" s="100" t="s">
        <v>994</v>
      </c>
      <c r="M24" s="99"/>
    </row>
    <row r="25" s="68" customFormat="1" ht="14.1" customHeight="1" spans="1:13">
      <c r="A25" s="84" t="s">
        <v>995</v>
      </c>
      <c r="B25" s="102" t="s">
        <v>996</v>
      </c>
      <c r="C25" s="103"/>
      <c r="D25" s="102" t="s">
        <v>997</v>
      </c>
      <c r="E25" s="102" t="s">
        <v>958</v>
      </c>
      <c r="F25" s="20">
        <v>45988</v>
      </c>
      <c r="G25" s="20">
        <f>F25</f>
        <v>45988</v>
      </c>
      <c r="H25" s="20">
        <f>G25+19</f>
        <v>46007</v>
      </c>
      <c r="I25" s="20">
        <f>G25+21</f>
        <v>46009</v>
      </c>
      <c r="J25" s="20">
        <f>G25+23</f>
        <v>46011</v>
      </c>
      <c r="K25" s="20">
        <f>G25+30</f>
        <v>46018</v>
      </c>
      <c r="L25" s="20">
        <f>G25+33</f>
        <v>46021</v>
      </c>
      <c r="M25" s="104"/>
    </row>
    <row r="26" s="68" customFormat="1" ht="14.1" customHeight="1" spans="1:13">
      <c r="A26" s="84" t="s">
        <v>998</v>
      </c>
      <c r="B26" s="102" t="s">
        <v>999</v>
      </c>
      <c r="C26" s="17"/>
      <c r="D26" s="102" t="s">
        <v>1000</v>
      </c>
      <c r="E26" s="102" t="s">
        <v>653</v>
      </c>
      <c r="F26" s="20">
        <f t="shared" ref="F26:J29" si="2">F25+7</f>
        <v>45995</v>
      </c>
      <c r="G26" s="20">
        <f t="shared" si="2"/>
        <v>45995</v>
      </c>
      <c r="H26" s="20">
        <f>G26+19</f>
        <v>46014</v>
      </c>
      <c r="I26" s="20">
        <f>G26+21</f>
        <v>46016</v>
      </c>
      <c r="J26" s="20">
        <f>G26+23</f>
        <v>46018</v>
      </c>
      <c r="K26" s="20">
        <f>G26+30</f>
        <v>46025</v>
      </c>
      <c r="L26" s="20">
        <f>G26+33</f>
        <v>46028</v>
      </c>
      <c r="M26" s="104"/>
    </row>
    <row r="27" s="68" customFormat="1" ht="14.1" customHeight="1" spans="1:13">
      <c r="A27" s="84" t="s">
        <v>1001</v>
      </c>
      <c r="B27" s="102" t="s">
        <v>1002</v>
      </c>
      <c r="C27" s="17"/>
      <c r="D27" s="102" t="s">
        <v>1003</v>
      </c>
      <c r="E27" s="102" t="s">
        <v>653</v>
      </c>
      <c r="F27" s="20">
        <f t="shared" si="2"/>
        <v>46002</v>
      </c>
      <c r="G27" s="20">
        <f t="shared" si="2"/>
        <v>46002</v>
      </c>
      <c r="H27" s="20">
        <f>G27+19</f>
        <v>46021</v>
      </c>
      <c r="I27" s="20">
        <f>G27+21</f>
        <v>46023</v>
      </c>
      <c r="J27" s="20">
        <f>G27+23</f>
        <v>46025</v>
      </c>
      <c r="K27" s="20">
        <f>G27+30</f>
        <v>46032</v>
      </c>
      <c r="L27" s="20">
        <f>G27+33</f>
        <v>46035</v>
      </c>
      <c r="M27" s="105"/>
    </row>
    <row r="28" s="69" customFormat="1" ht="14.1" customHeight="1" spans="1:13">
      <c r="A28" s="84" t="s">
        <v>1004</v>
      </c>
      <c r="B28" s="102" t="s">
        <v>1005</v>
      </c>
      <c r="C28" s="17"/>
      <c r="D28" s="102" t="s">
        <v>1006</v>
      </c>
      <c r="E28" s="102" t="s">
        <v>653</v>
      </c>
      <c r="F28" s="20">
        <f t="shared" si="2"/>
        <v>46009</v>
      </c>
      <c r="G28" s="20">
        <f t="shared" si="2"/>
        <v>46009</v>
      </c>
      <c r="H28" s="20">
        <f>G28+19</f>
        <v>46028</v>
      </c>
      <c r="I28" s="20">
        <f>G28+21</f>
        <v>46030</v>
      </c>
      <c r="J28" s="20">
        <f>G28+23</f>
        <v>46032</v>
      </c>
      <c r="K28" s="20">
        <f>G28+30</f>
        <v>46039</v>
      </c>
      <c r="L28" s="20">
        <f>G28+33</f>
        <v>46042</v>
      </c>
      <c r="M28" s="105"/>
    </row>
    <row r="29" s="69" customFormat="1" ht="14.1" customHeight="1" spans="1:13">
      <c r="A29" s="84" t="s">
        <v>1007</v>
      </c>
      <c r="B29" s="102" t="s">
        <v>1008</v>
      </c>
      <c r="C29" s="103"/>
      <c r="D29" s="102" t="s">
        <v>1009</v>
      </c>
      <c r="E29" s="102" t="s">
        <v>36</v>
      </c>
      <c r="F29" s="20">
        <f t="shared" si="2"/>
        <v>46016</v>
      </c>
      <c r="G29" s="20">
        <f t="shared" si="2"/>
        <v>46016</v>
      </c>
      <c r="H29" s="20">
        <f t="shared" si="2"/>
        <v>46035</v>
      </c>
      <c r="I29" s="20">
        <f t="shared" si="2"/>
        <v>46037</v>
      </c>
      <c r="J29" s="20">
        <f t="shared" si="2"/>
        <v>46039</v>
      </c>
      <c r="K29" s="20">
        <f>G29+30</f>
        <v>46046</v>
      </c>
      <c r="L29" s="20">
        <f>G29+33</f>
        <v>46049</v>
      </c>
      <c r="M29" s="99"/>
    </row>
    <row r="30" s="69" customFormat="1" ht="14.1" customHeight="1" spans="1:13">
      <c r="A30" s="84"/>
      <c r="B30" s="106"/>
      <c r="C30" s="107"/>
      <c r="D30" s="108"/>
      <c r="E30" s="108"/>
      <c r="F30" s="109"/>
      <c r="G30" s="109"/>
      <c r="H30" s="109"/>
      <c r="I30" s="109"/>
      <c r="J30" s="109"/>
      <c r="K30" s="109"/>
      <c r="L30" s="109"/>
      <c r="M30" s="99"/>
    </row>
    <row r="31" s="69" customFormat="1" ht="14.1" customHeight="1" spans="1:13">
      <c r="A31" s="84"/>
      <c r="B31" s="110" t="s">
        <v>1010</v>
      </c>
      <c r="C31" s="111"/>
      <c r="D31" s="111"/>
      <c r="E31" s="111"/>
      <c r="F31" s="111"/>
      <c r="G31" s="111"/>
      <c r="H31" s="111"/>
      <c r="I31" s="111"/>
      <c r="J31" s="111"/>
      <c r="K31" s="109"/>
      <c r="L31" s="109"/>
      <c r="M31" s="99"/>
    </row>
    <row r="32" s="69" customFormat="1" ht="14.1" customHeight="1" spans="1:13">
      <c r="A32" s="84"/>
      <c r="B32" s="101" t="s">
        <v>26</v>
      </c>
      <c r="C32" s="100" t="s">
        <v>459</v>
      </c>
      <c r="D32" s="101" t="s">
        <v>27</v>
      </c>
      <c r="E32" s="101" t="s">
        <v>28</v>
      </c>
      <c r="F32" s="101" t="s">
        <v>6</v>
      </c>
      <c r="G32" s="112" t="s">
        <v>7</v>
      </c>
      <c r="H32" s="113" t="s">
        <v>1011</v>
      </c>
      <c r="I32" s="113" t="s">
        <v>1012</v>
      </c>
      <c r="J32" s="113" t="s">
        <v>1013</v>
      </c>
      <c r="K32" s="109"/>
      <c r="L32" s="109"/>
      <c r="M32" s="99"/>
    </row>
    <row r="33" s="69" customFormat="1" ht="14.1" customHeight="1" spans="1:16">
      <c r="A33" s="84"/>
      <c r="B33" s="101" t="s">
        <v>9</v>
      </c>
      <c r="C33" s="101"/>
      <c r="D33" s="101"/>
      <c r="E33" s="114" t="s">
        <v>12</v>
      </c>
      <c r="F33" s="101" t="s">
        <v>13</v>
      </c>
      <c r="G33" s="112" t="s">
        <v>14</v>
      </c>
      <c r="H33" s="113" t="s">
        <v>1014</v>
      </c>
      <c r="I33" s="113" t="s">
        <v>1015</v>
      </c>
      <c r="J33" s="113" t="s">
        <v>988</v>
      </c>
      <c r="K33" s="109"/>
      <c r="L33" s="109"/>
      <c r="M33" s="99"/>
    </row>
    <row r="34" s="69" customFormat="1" ht="14.1" customHeight="1" spans="1:16">
      <c r="A34" s="84"/>
      <c r="B34" s="101" t="s">
        <v>1016</v>
      </c>
      <c r="C34" s="101"/>
      <c r="D34" s="101"/>
      <c r="E34" s="114"/>
      <c r="F34" s="101"/>
      <c r="G34" s="112"/>
      <c r="H34" s="113" t="s">
        <v>1017</v>
      </c>
      <c r="I34" s="113" t="s">
        <v>1018</v>
      </c>
      <c r="J34" s="113" t="s">
        <v>1013</v>
      </c>
      <c r="K34" s="109"/>
      <c r="L34" s="109"/>
      <c r="M34" s="99"/>
    </row>
    <row r="35" s="69" customFormat="1" ht="14.1" customHeight="1" spans="1:16">
      <c r="A35" s="84" t="s">
        <v>1019</v>
      </c>
      <c r="B35" s="115" t="s">
        <v>1020</v>
      </c>
      <c r="C35" s="115"/>
      <c r="D35" s="115" t="s">
        <v>1021</v>
      </c>
      <c r="E35" s="115" t="s">
        <v>128</v>
      </c>
      <c r="F35" s="116">
        <v>45996</v>
      </c>
      <c r="G35" s="117">
        <f>F35+1</f>
        <v>45997</v>
      </c>
      <c r="H35" s="118">
        <f>F35+35</f>
        <v>46031</v>
      </c>
      <c r="I35" s="118">
        <f>G35+43</f>
        <v>46040</v>
      </c>
      <c r="J35" s="118">
        <f>G35+44</f>
        <v>46041</v>
      </c>
      <c r="K35" s="109"/>
      <c r="L35" s="109"/>
      <c r="M35" s="99"/>
    </row>
    <row r="36" s="69" customFormat="1" ht="14.1" customHeight="1" spans="1:16">
      <c r="A36" s="84" t="s">
        <v>1022</v>
      </c>
      <c r="B36" s="115" t="s">
        <v>1023</v>
      </c>
      <c r="C36" s="115"/>
      <c r="D36" s="115" t="s">
        <v>1024</v>
      </c>
      <c r="E36" s="115" t="s">
        <v>128</v>
      </c>
      <c r="F36" s="116">
        <f>F35+7</f>
        <v>46003</v>
      </c>
      <c r="G36" s="117">
        <f t="shared" ref="G36:G38" si="3">F36+1</f>
        <v>46004</v>
      </c>
      <c r="H36" s="118">
        <f t="shared" ref="H36:H38" si="4">F36+35</f>
        <v>46038</v>
      </c>
      <c r="I36" s="118">
        <f t="shared" ref="I36:I38" si="5">G36+43</f>
        <v>46047</v>
      </c>
      <c r="J36" s="118">
        <f t="shared" ref="J36:J38" si="6">G36+44</f>
        <v>46048</v>
      </c>
      <c r="K36" s="109"/>
      <c r="L36" s="109"/>
      <c r="M36" s="99"/>
    </row>
    <row r="37" s="69" customFormat="1" ht="14.1" customHeight="1" spans="1:16">
      <c r="A37" s="84"/>
      <c r="B37" s="119" t="s">
        <v>766</v>
      </c>
      <c r="C37" s="115"/>
      <c r="D37" s="115" t="s">
        <v>1025</v>
      </c>
      <c r="E37" s="115" t="s">
        <v>128</v>
      </c>
      <c r="F37" s="116">
        <f>F36+7</f>
        <v>46010</v>
      </c>
      <c r="G37" s="117">
        <f t="shared" si="3"/>
        <v>46011</v>
      </c>
      <c r="H37" s="118">
        <f t="shared" si="4"/>
        <v>46045</v>
      </c>
      <c r="I37" s="118">
        <f t="shared" si="5"/>
        <v>46054</v>
      </c>
      <c r="J37" s="118">
        <f t="shared" si="6"/>
        <v>46055</v>
      </c>
      <c r="K37" s="109"/>
      <c r="L37" s="109"/>
      <c r="M37" s="99"/>
    </row>
    <row r="38" s="69" customFormat="1" ht="14.1" customHeight="1" spans="1:16">
      <c r="A38" s="84" t="s">
        <v>1026</v>
      </c>
      <c r="B38" s="115" t="s">
        <v>1027</v>
      </c>
      <c r="C38" s="115"/>
      <c r="D38" s="115" t="s">
        <v>1028</v>
      </c>
      <c r="E38" s="115" t="s">
        <v>128</v>
      </c>
      <c r="F38" s="116">
        <f>F37+7</f>
        <v>46017</v>
      </c>
      <c r="G38" s="117">
        <f t="shared" si="3"/>
        <v>46018</v>
      </c>
      <c r="H38" s="118">
        <f t="shared" si="4"/>
        <v>46052</v>
      </c>
      <c r="I38" s="118">
        <f t="shared" si="5"/>
        <v>46061</v>
      </c>
      <c r="J38" s="118">
        <f t="shared" si="6"/>
        <v>46062</v>
      </c>
      <c r="K38" s="109"/>
      <c r="L38" s="109"/>
      <c r="M38" s="99"/>
    </row>
    <row r="39" s="69" customFormat="1" ht="14.1" customHeight="1" spans="1:16">
      <c r="A39" s="84"/>
      <c r="B39" s="120"/>
      <c r="C39" s="120"/>
      <c r="D39" s="120"/>
      <c r="E39" s="120"/>
      <c r="F39" s="121"/>
      <c r="G39" s="122"/>
      <c r="H39" s="123"/>
      <c r="I39" s="123"/>
      <c r="J39" s="123"/>
      <c r="K39" s="109"/>
      <c r="L39" s="109"/>
      <c r="M39" s="99"/>
    </row>
    <row r="40" s="69" customFormat="1" ht="14.1" customHeight="1" spans="1:16">
      <c r="A40" s="84"/>
      <c r="B40" s="110" t="s">
        <v>1010</v>
      </c>
      <c r="C40" s="111"/>
      <c r="D40" s="111"/>
      <c r="E40" s="111"/>
      <c r="F40" s="111"/>
      <c r="G40" s="111"/>
      <c r="H40" s="111"/>
      <c r="I40" s="111"/>
      <c r="J40" s="111"/>
      <c r="K40" s="109"/>
      <c r="L40" s="109"/>
      <c r="M40" s="99"/>
    </row>
    <row r="41" s="69" customFormat="1" ht="14.1" customHeight="1" spans="1:16">
      <c r="A41" s="84"/>
      <c r="B41" s="101" t="s">
        <v>26</v>
      </c>
      <c r="C41" s="100" t="s">
        <v>459</v>
      </c>
      <c r="D41" s="101" t="s">
        <v>27</v>
      </c>
      <c r="E41" s="101" t="s">
        <v>28</v>
      </c>
      <c r="F41" s="101" t="s">
        <v>6</v>
      </c>
      <c r="G41" s="112" t="s">
        <v>7</v>
      </c>
      <c r="H41" s="112" t="s">
        <v>1013</v>
      </c>
      <c r="I41" s="112" t="s">
        <v>1012</v>
      </c>
      <c r="J41" s="112" t="s">
        <v>1011</v>
      </c>
      <c r="K41" s="109"/>
      <c r="L41" s="109"/>
      <c r="M41" s="99"/>
    </row>
    <row r="42" s="69" customFormat="1" ht="14.1" customHeight="1" spans="1:16">
      <c r="A42" s="84"/>
      <c r="B42" s="101" t="s">
        <v>9</v>
      </c>
      <c r="C42" s="101"/>
      <c r="D42" s="101"/>
      <c r="E42" s="114" t="s">
        <v>12</v>
      </c>
      <c r="F42" s="101" t="s">
        <v>13</v>
      </c>
      <c r="G42" s="112" t="s">
        <v>14</v>
      </c>
      <c r="H42" s="112" t="s">
        <v>988</v>
      </c>
      <c r="I42" s="112" t="s">
        <v>1015</v>
      </c>
      <c r="J42" s="112" t="s">
        <v>1014</v>
      </c>
      <c r="K42" s="109"/>
      <c r="L42" s="109"/>
      <c r="M42" s="99"/>
    </row>
    <row r="43" s="69" customFormat="1" ht="14.1" customHeight="1" spans="1:16">
      <c r="A43" s="84"/>
      <c r="B43" s="101" t="s">
        <v>1016</v>
      </c>
      <c r="C43" s="101"/>
      <c r="D43" s="101"/>
      <c r="E43" s="114"/>
      <c r="F43" s="101"/>
      <c r="G43" s="112"/>
      <c r="H43" s="112" t="s">
        <v>1013</v>
      </c>
      <c r="I43" s="112" t="s">
        <v>1018</v>
      </c>
      <c r="J43" s="112" t="s">
        <v>1017</v>
      </c>
      <c r="K43" s="109"/>
      <c r="L43" s="109"/>
      <c r="M43" s="99"/>
    </row>
    <row r="44" s="69" customFormat="1" ht="14.1" customHeight="1" spans="1:16">
      <c r="A44" s="84" t="s">
        <v>1029</v>
      </c>
      <c r="B44" s="115" t="s">
        <v>1030</v>
      </c>
      <c r="C44" s="115"/>
      <c r="D44" s="115" t="s">
        <v>1031</v>
      </c>
      <c r="E44" s="115" t="s">
        <v>128</v>
      </c>
      <c r="F44" s="116">
        <v>45995</v>
      </c>
      <c r="G44" s="117">
        <f>F44+1</f>
        <v>45996</v>
      </c>
      <c r="H44" s="117">
        <f>G44+31</f>
        <v>46027</v>
      </c>
      <c r="I44" s="117">
        <f>G44+35</f>
        <v>46031</v>
      </c>
      <c r="J44" s="117">
        <f>G44+42</f>
        <v>46038</v>
      </c>
      <c r="K44" s="109"/>
      <c r="L44" s="109"/>
      <c r="M44" s="99"/>
    </row>
    <row r="45" s="69" customFormat="1" ht="14.1" customHeight="1" spans="1:16">
      <c r="A45" s="84"/>
      <c r="B45" s="106"/>
      <c r="C45" s="107"/>
      <c r="D45" s="108"/>
      <c r="E45" s="108"/>
      <c r="F45" s="109"/>
      <c r="G45" s="109"/>
      <c r="H45" s="109"/>
      <c r="I45" s="109"/>
      <c r="J45" s="109"/>
      <c r="K45" s="109"/>
      <c r="L45" s="109"/>
      <c r="M45" s="99"/>
    </row>
    <row r="46" s="27" customFormat="1" ht="14.1" customHeight="1" spans="1:16">
      <c r="A46" s="84"/>
      <c r="B46" s="124" t="s">
        <v>1032</v>
      </c>
      <c r="C46" s="124"/>
      <c r="D46" s="124"/>
      <c r="E46" s="124"/>
      <c r="F46" s="124"/>
      <c r="G46" s="124"/>
      <c r="H46" s="124"/>
      <c r="P46" s="125"/>
    </row>
    <row r="47" s="27" customFormat="1" ht="14.1" customHeight="1" spans="1:16">
      <c r="A47" s="84"/>
      <c r="B47" s="126" t="s">
        <v>861</v>
      </c>
      <c r="C47" s="126" t="s">
        <v>459</v>
      </c>
      <c r="D47" s="126" t="s">
        <v>27</v>
      </c>
      <c r="E47" s="126" t="s">
        <v>28</v>
      </c>
      <c r="F47" s="126" t="s">
        <v>1033</v>
      </c>
      <c r="G47" s="126" t="s">
        <v>212</v>
      </c>
      <c r="H47" s="126" t="s">
        <v>1034</v>
      </c>
      <c r="P47" s="125"/>
    </row>
    <row r="48" s="27" customFormat="1" ht="14.1" customHeight="1" spans="1:16">
      <c r="A48" s="84"/>
      <c r="B48" s="126" t="s">
        <v>9</v>
      </c>
      <c r="C48" s="126"/>
      <c r="D48" s="126" t="s">
        <v>11</v>
      </c>
      <c r="E48" s="126" t="s">
        <v>12</v>
      </c>
      <c r="F48" s="126" t="s">
        <v>14</v>
      </c>
      <c r="G48" s="100" t="s">
        <v>322</v>
      </c>
      <c r="H48" s="126" t="s">
        <v>1035</v>
      </c>
    </row>
    <row r="49" s="27" customFormat="1" ht="14.1" customHeight="1" spans="1:13">
      <c r="A49" s="84" t="s">
        <v>1036</v>
      </c>
      <c r="B49" s="127" t="s">
        <v>1037</v>
      </c>
      <c r="C49" s="115"/>
      <c r="D49" s="115" t="s">
        <v>1038</v>
      </c>
      <c r="E49" s="128" t="s">
        <v>36</v>
      </c>
      <c r="F49" s="129">
        <v>45998</v>
      </c>
      <c r="G49" s="129">
        <f>F49+6</f>
        <v>46004</v>
      </c>
      <c r="H49" s="130">
        <f>G49+15</f>
        <v>46019</v>
      </c>
      <c r="K49" s="131"/>
    </row>
    <row r="50" s="27" customFormat="1" ht="14.1" customHeight="1" spans="1:13">
      <c r="A50" s="84" t="s">
        <v>1039</v>
      </c>
      <c r="B50" s="127" t="s">
        <v>1040</v>
      </c>
      <c r="C50" s="115"/>
      <c r="D50" s="115" t="s">
        <v>1041</v>
      </c>
      <c r="E50" s="128" t="s">
        <v>1042</v>
      </c>
      <c r="F50" s="129">
        <f>F49+7</f>
        <v>46005</v>
      </c>
      <c r="G50" s="129">
        <f>F50+6</f>
        <v>46011</v>
      </c>
      <c r="H50" s="130">
        <f>G50+15</f>
        <v>46026</v>
      </c>
    </row>
    <row r="51" s="27" customFormat="1" ht="14.1" customHeight="1" spans="1:13">
      <c r="A51" s="84" t="s">
        <v>1043</v>
      </c>
      <c r="B51" s="127" t="s">
        <v>1044</v>
      </c>
      <c r="C51" s="115"/>
      <c r="D51" s="115" t="s">
        <v>1045</v>
      </c>
      <c r="E51" s="128" t="s">
        <v>18</v>
      </c>
      <c r="F51" s="129">
        <f>F50+7</f>
        <v>46012</v>
      </c>
      <c r="G51" s="129">
        <f>F51+6</f>
        <v>46018</v>
      </c>
      <c r="H51" s="130">
        <f>G51+15</f>
        <v>46033</v>
      </c>
    </row>
    <row r="52" s="27" customFormat="1" ht="14.1" customHeight="1" spans="1:13">
      <c r="A52" s="84" t="s">
        <v>1046</v>
      </c>
      <c r="B52" s="127" t="s">
        <v>1047</v>
      </c>
      <c r="C52" s="115"/>
      <c r="D52" s="115" t="s">
        <v>1048</v>
      </c>
      <c r="E52" s="128" t="s">
        <v>18</v>
      </c>
      <c r="F52" s="129">
        <f>F51+7</f>
        <v>46019</v>
      </c>
      <c r="G52" s="129">
        <f>F52+6</f>
        <v>46025</v>
      </c>
      <c r="H52" s="130">
        <f>G52+15</f>
        <v>46040</v>
      </c>
    </row>
    <row r="53" s="70" customFormat="1" ht="14.1" customHeight="1" spans="1:13">
      <c r="A53" s="84"/>
      <c r="B53" s="132" t="s">
        <v>1049</v>
      </c>
      <c r="C53" s="132"/>
      <c r="D53" s="132"/>
      <c r="E53" s="132"/>
      <c r="F53" s="132"/>
      <c r="G53" s="132"/>
      <c r="H53" s="132"/>
      <c r="I53" s="132"/>
      <c r="J53" s="132"/>
      <c r="K53" s="132"/>
    </row>
    <row r="54" s="71" customFormat="1" ht="14.1" customHeight="1" spans="1:13">
      <c r="A54" s="84"/>
      <c r="B54" s="133"/>
      <c r="C54" s="133"/>
      <c r="D54" s="133"/>
      <c r="E54" s="133"/>
      <c r="F54" s="133"/>
      <c r="G54" s="133"/>
      <c r="H54" s="133"/>
      <c r="I54" s="134"/>
      <c r="J54" s="134"/>
      <c r="K54" s="134"/>
    </row>
    <row r="55" s="72" customFormat="1" ht="14.1" customHeight="1" spans="1:13">
      <c r="A55" s="84"/>
      <c r="B55" s="135" t="s">
        <v>1050</v>
      </c>
      <c r="C55" s="135"/>
      <c r="D55" s="135"/>
      <c r="E55" s="135"/>
      <c r="F55" s="135"/>
      <c r="G55" s="135"/>
      <c r="H55" s="135"/>
      <c r="I55" s="136"/>
      <c r="J55" s="137"/>
      <c r="K55" s="138"/>
      <c r="L55" s="139"/>
      <c r="M55" s="139"/>
    </row>
    <row r="56" s="72" customFormat="1" ht="14.1" customHeight="1" spans="1:13">
      <c r="A56" s="84"/>
      <c r="B56" s="140" t="s">
        <v>1051</v>
      </c>
      <c r="C56" s="85" t="s">
        <v>459</v>
      </c>
      <c r="D56" s="140" t="s">
        <v>27</v>
      </c>
      <c r="E56" s="140" t="s">
        <v>5</v>
      </c>
      <c r="F56" s="141" t="s">
        <v>52</v>
      </c>
      <c r="G56" s="141" t="s">
        <v>218</v>
      </c>
      <c r="H56" s="141" t="s">
        <v>1052</v>
      </c>
      <c r="I56" s="139"/>
      <c r="J56" s="139"/>
      <c r="K56" s="139"/>
      <c r="L56" s="139"/>
    </row>
    <row r="57" s="72" customFormat="1" ht="14.1" customHeight="1" spans="1:13">
      <c r="A57" s="84"/>
      <c r="B57" s="140"/>
      <c r="C57" s="85"/>
      <c r="D57" s="140"/>
      <c r="E57" s="140"/>
      <c r="F57" s="141" t="s">
        <v>1053</v>
      </c>
      <c r="G57" s="141" t="s">
        <v>212</v>
      </c>
      <c r="H57" s="141" t="s">
        <v>1054</v>
      </c>
      <c r="I57" s="139"/>
      <c r="J57" s="139"/>
      <c r="K57" s="139"/>
      <c r="L57" s="139"/>
    </row>
    <row r="58" s="72" customFormat="1" ht="14.1" customHeight="1" spans="1:13">
      <c r="A58" s="84"/>
      <c r="B58" s="140"/>
      <c r="C58" s="85"/>
      <c r="D58" s="140"/>
      <c r="E58" s="140"/>
      <c r="F58" s="141" t="s">
        <v>224</v>
      </c>
      <c r="G58" s="141" t="s">
        <v>225</v>
      </c>
      <c r="H58" s="141" t="s">
        <v>1055</v>
      </c>
      <c r="I58" s="139"/>
      <c r="J58" s="139"/>
      <c r="K58" s="139"/>
      <c r="L58" s="139"/>
    </row>
    <row r="59" s="27" customFormat="1" ht="14.1" customHeight="1" spans="1:13">
      <c r="A59" s="84" t="s">
        <v>1056</v>
      </c>
      <c r="B59" s="115" t="s">
        <v>1057</v>
      </c>
      <c r="C59" s="115"/>
      <c r="D59" s="115" t="s">
        <v>1058</v>
      </c>
      <c r="E59" s="115" t="s">
        <v>1059</v>
      </c>
      <c r="F59" s="89">
        <v>45997</v>
      </c>
      <c r="G59" s="89">
        <f>F59+7</f>
        <v>46004</v>
      </c>
      <c r="H59" s="89">
        <f>F59+20</f>
        <v>46017</v>
      </c>
    </row>
    <row r="60" s="27" customFormat="1" ht="14.1" customHeight="1" spans="1:13">
      <c r="A60" s="84" t="s">
        <v>1060</v>
      </c>
      <c r="B60" s="115" t="s">
        <v>1061</v>
      </c>
      <c r="C60" s="115"/>
      <c r="D60" s="115" t="s">
        <v>1041</v>
      </c>
      <c r="E60" s="115" t="s">
        <v>18</v>
      </c>
      <c r="F60" s="89">
        <f>F59+7</f>
        <v>46004</v>
      </c>
      <c r="G60" s="89">
        <f>F60+7</f>
        <v>46011</v>
      </c>
      <c r="H60" s="89">
        <f t="shared" ref="H60:H62" si="7">F60+20</f>
        <v>46024</v>
      </c>
    </row>
    <row r="61" s="27" customFormat="1" ht="14.1" customHeight="1" spans="1:13">
      <c r="A61" s="84" t="s">
        <v>1062</v>
      </c>
      <c r="B61" s="115" t="s">
        <v>1063</v>
      </c>
      <c r="C61" s="115"/>
      <c r="D61" s="115" t="s">
        <v>1064</v>
      </c>
      <c r="E61" s="115" t="s">
        <v>1059</v>
      </c>
      <c r="F61" s="89">
        <f>F60+7</f>
        <v>46011</v>
      </c>
      <c r="G61" s="89">
        <f>F61+7</f>
        <v>46018</v>
      </c>
      <c r="H61" s="89">
        <f t="shared" si="7"/>
        <v>46031</v>
      </c>
    </row>
    <row r="62" s="27" customFormat="1" ht="14.1" customHeight="1" spans="1:13">
      <c r="A62" s="84" t="s">
        <v>1065</v>
      </c>
      <c r="B62" s="115" t="s">
        <v>1066</v>
      </c>
      <c r="C62" s="115"/>
      <c r="D62" s="115" t="s">
        <v>1067</v>
      </c>
      <c r="E62" s="115" t="s">
        <v>1059</v>
      </c>
      <c r="F62" s="89">
        <f>F61+7</f>
        <v>46018</v>
      </c>
      <c r="G62" s="89">
        <f>F62+7</f>
        <v>46025</v>
      </c>
      <c r="H62" s="89">
        <f t="shared" si="7"/>
        <v>46038</v>
      </c>
    </row>
    <row r="63" s="73" customFormat="1" ht="14.1" customHeight="1" spans="1:13">
      <c r="A63" s="84"/>
      <c r="B63" s="132" t="s">
        <v>1049</v>
      </c>
      <c r="C63" s="132"/>
      <c r="D63" s="132"/>
      <c r="E63" s="132"/>
      <c r="F63" s="132"/>
      <c r="G63" s="132"/>
      <c r="H63" s="132"/>
      <c r="I63" s="132"/>
      <c r="J63" s="132"/>
      <c r="K63" s="132"/>
    </row>
    <row r="64" s="72" customFormat="1" ht="14.1" customHeight="1" spans="1:13">
      <c r="A64" s="84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</row>
    <row r="65" s="74" customFormat="1" ht="14.1" customHeight="1" spans="1:17">
      <c r="A65" s="84"/>
      <c r="B65" s="45" t="s">
        <v>1068</v>
      </c>
      <c r="C65" s="46"/>
      <c r="D65" s="46"/>
      <c r="E65" s="46"/>
      <c r="F65" s="46"/>
      <c r="G65" s="46"/>
      <c r="H65" s="46"/>
      <c r="I65" s="46"/>
      <c r="J65" s="46"/>
      <c r="K65" s="46"/>
      <c r="L65" s="47"/>
      <c r="M65" s="142"/>
      <c r="N65" s="142"/>
      <c r="O65" s="142"/>
      <c r="P65" s="142"/>
      <c r="Q65" s="142"/>
    </row>
    <row r="66" s="73" customFormat="1" ht="14.1" customHeight="1" spans="1:17">
      <c r="A66" s="84"/>
      <c r="B66" s="143" t="s">
        <v>1051</v>
      </c>
      <c r="C66" s="143" t="s">
        <v>459</v>
      </c>
      <c r="D66" s="143" t="s">
        <v>27</v>
      </c>
      <c r="E66" s="143" t="s">
        <v>5</v>
      </c>
      <c r="F66" s="85" t="s">
        <v>548</v>
      </c>
      <c r="G66" s="85" t="s">
        <v>1069</v>
      </c>
      <c r="H66" s="85" t="s">
        <v>1070</v>
      </c>
      <c r="I66" s="85" t="s">
        <v>1071</v>
      </c>
      <c r="J66" s="85" t="s">
        <v>1072</v>
      </c>
      <c r="K66" s="85" t="s">
        <v>1073</v>
      </c>
      <c r="L66" s="85" t="s">
        <v>1074</v>
      </c>
    </row>
    <row r="67" s="73" customFormat="1" ht="14.1" customHeight="1" spans="1:17">
      <c r="A67" s="84"/>
      <c r="B67" s="144"/>
      <c r="C67" s="144"/>
      <c r="D67" s="144"/>
      <c r="E67" s="144"/>
      <c r="F67" s="85" t="s">
        <v>542</v>
      </c>
      <c r="G67" s="85" t="s">
        <v>212</v>
      </c>
      <c r="H67" s="85" t="s">
        <v>1075</v>
      </c>
      <c r="I67" s="85" t="s">
        <v>1076</v>
      </c>
      <c r="J67" s="85" t="s">
        <v>1077</v>
      </c>
      <c r="K67" s="85" t="s">
        <v>1078</v>
      </c>
      <c r="L67" s="85" t="s">
        <v>1079</v>
      </c>
    </row>
    <row r="68" s="73" customFormat="1" ht="14.1" customHeight="1" spans="1:17">
      <c r="A68" s="84"/>
      <c r="B68" s="145"/>
      <c r="C68" s="145"/>
      <c r="D68" s="145"/>
      <c r="E68" s="145"/>
      <c r="F68" s="85" t="s">
        <v>1080</v>
      </c>
      <c r="G68" s="85" t="s">
        <v>225</v>
      </c>
      <c r="H68" s="85" t="s">
        <v>1081</v>
      </c>
      <c r="I68" s="85" t="s">
        <v>1082</v>
      </c>
      <c r="J68" s="85" t="s">
        <v>1083</v>
      </c>
      <c r="K68" s="85" t="s">
        <v>1084</v>
      </c>
      <c r="L68" s="85" t="s">
        <v>1085</v>
      </c>
    </row>
    <row r="69" s="73" customFormat="1" ht="14.1" customHeight="1" spans="1:17">
      <c r="A69" s="84" t="s">
        <v>1086</v>
      </c>
      <c r="B69" s="146" t="s">
        <v>1087</v>
      </c>
      <c r="C69" s="146"/>
      <c r="D69" s="147" t="s">
        <v>1088</v>
      </c>
      <c r="E69" s="148" t="s">
        <v>128</v>
      </c>
      <c r="F69" s="146">
        <v>45994</v>
      </c>
      <c r="G69" s="146">
        <f>F69+10</f>
        <v>46004</v>
      </c>
      <c r="H69" s="146">
        <f>F69+34</f>
        <v>46028</v>
      </c>
      <c r="I69" s="146">
        <f>G69+28</f>
        <v>46032</v>
      </c>
      <c r="J69" s="146">
        <f>F69+42</f>
        <v>46036</v>
      </c>
      <c r="K69" s="146">
        <f>J69+3</f>
        <v>46039</v>
      </c>
      <c r="L69" s="146">
        <f>F69+50</f>
        <v>46044</v>
      </c>
    </row>
    <row r="70" s="73" customFormat="1" ht="14.1" customHeight="1" spans="1:17">
      <c r="A70" s="84" t="s">
        <v>1089</v>
      </c>
      <c r="B70" s="146" t="s">
        <v>1090</v>
      </c>
      <c r="C70" s="146"/>
      <c r="D70" s="149" t="s">
        <v>765</v>
      </c>
      <c r="E70" s="148" t="s">
        <v>18</v>
      </c>
      <c r="F70" s="146">
        <f>F69+7</f>
        <v>46001</v>
      </c>
      <c r="G70" s="150">
        <f>F70+10</f>
        <v>46011</v>
      </c>
      <c r="H70" s="150">
        <f>F70+34</f>
        <v>46035</v>
      </c>
      <c r="I70" s="150">
        <f>G70+28</f>
        <v>46039</v>
      </c>
      <c r="J70" s="150">
        <f>F70+42</f>
        <v>46043</v>
      </c>
      <c r="K70" s="150">
        <f>J70+3</f>
        <v>46046</v>
      </c>
      <c r="L70" s="150">
        <f>F70+50</f>
        <v>46051</v>
      </c>
      <c r="M70" s="72"/>
    </row>
    <row r="71" s="73" customFormat="1" ht="14.1" customHeight="1" spans="1:17">
      <c r="A71" s="84" t="s">
        <v>1091</v>
      </c>
      <c r="B71" s="146" t="s">
        <v>1092</v>
      </c>
      <c r="C71" s="146"/>
      <c r="D71" s="147">
        <v>550</v>
      </c>
      <c r="E71" s="148" t="s">
        <v>1059</v>
      </c>
      <c r="F71" s="146">
        <f>F70+7</f>
        <v>46008</v>
      </c>
      <c r="G71" s="150">
        <f>F71+10</f>
        <v>46018</v>
      </c>
      <c r="H71" s="150">
        <f>F71+34</f>
        <v>46042</v>
      </c>
      <c r="I71" s="150">
        <f>G71+28</f>
        <v>46046</v>
      </c>
      <c r="J71" s="150">
        <f>F71+42</f>
        <v>46050</v>
      </c>
      <c r="K71" s="150">
        <f>J71+3</f>
        <v>46053</v>
      </c>
      <c r="L71" s="150">
        <f>F71+50</f>
        <v>46058</v>
      </c>
    </row>
    <row r="72" s="73" customFormat="1" ht="14.1" customHeight="1" spans="1:17">
      <c r="A72" s="84" t="s">
        <v>1093</v>
      </c>
      <c r="B72" s="146" t="s">
        <v>1094</v>
      </c>
      <c r="C72" s="146"/>
      <c r="D72" s="147">
        <v>551</v>
      </c>
      <c r="E72" s="148" t="s">
        <v>1059</v>
      </c>
      <c r="F72" s="150">
        <f>F71+7</f>
        <v>46015</v>
      </c>
      <c r="G72" s="130">
        <f>F72+10</f>
        <v>46025</v>
      </c>
      <c r="H72" s="150">
        <f>F72+34</f>
        <v>46049</v>
      </c>
      <c r="I72" s="150">
        <f>G72+28</f>
        <v>46053</v>
      </c>
      <c r="J72" s="150">
        <f>F72+42</f>
        <v>46057</v>
      </c>
      <c r="K72" s="150">
        <f>J72+3</f>
        <v>46060</v>
      </c>
      <c r="L72" s="150">
        <f>F72+50</f>
        <v>46065</v>
      </c>
    </row>
    <row r="73" s="73" customFormat="1" ht="14.1" customHeight="1" spans="1:17">
      <c r="A73" s="84" t="s">
        <v>1095</v>
      </c>
      <c r="B73" s="146" t="s">
        <v>1096</v>
      </c>
      <c r="C73" s="146"/>
      <c r="D73" s="151" t="s">
        <v>1097</v>
      </c>
      <c r="E73" s="148" t="s">
        <v>128</v>
      </c>
      <c r="F73" s="150">
        <f>F72+7</f>
        <v>46022</v>
      </c>
      <c r="G73" s="150">
        <f>F73+10</f>
        <v>46032</v>
      </c>
      <c r="H73" s="150">
        <f>F73+34</f>
        <v>46056</v>
      </c>
      <c r="I73" s="150">
        <f>G73+28</f>
        <v>46060</v>
      </c>
      <c r="J73" s="150">
        <f>F73+42</f>
        <v>46064</v>
      </c>
      <c r="K73" s="150">
        <f>J73+3</f>
        <v>46067</v>
      </c>
      <c r="L73" s="150">
        <f>F73+50</f>
        <v>46072</v>
      </c>
    </row>
    <row r="74" s="73" customFormat="1" ht="14.1" customHeight="1" spans="1:17">
      <c r="A74" s="84"/>
      <c r="B74" s="132" t="s">
        <v>1049</v>
      </c>
      <c r="C74" s="132"/>
      <c r="D74" s="132"/>
      <c r="E74" s="132"/>
      <c r="F74" s="132"/>
      <c r="G74" s="132"/>
      <c r="H74" s="132"/>
      <c r="I74" s="132"/>
      <c r="J74" s="132"/>
      <c r="K74" s="132"/>
    </row>
    <row r="75" s="72" customFormat="1" ht="14.1" customHeight="1" spans="1:17">
      <c r="A75" s="84"/>
    </row>
    <row r="76" s="3" customFormat="1" ht="14.1" customHeight="1" spans="1:17">
      <c r="A76" s="84"/>
      <c r="B76" s="152" t="s">
        <v>1098</v>
      </c>
      <c r="C76" s="152"/>
      <c r="D76" s="152"/>
      <c r="E76" s="152"/>
      <c r="F76" s="152"/>
      <c r="G76" s="152"/>
      <c r="H76" s="152"/>
      <c r="I76" s="152"/>
      <c r="J76" s="152"/>
      <c r="K76" s="152"/>
      <c r="L76" s="152"/>
    </row>
    <row r="77" s="3" customFormat="1" ht="14.1" customHeight="1" spans="1:17">
      <c r="A77" s="84"/>
      <c r="B77" s="100" t="s">
        <v>26</v>
      </c>
      <c r="C77" s="100" t="s">
        <v>459</v>
      </c>
      <c r="D77" s="101" t="s">
        <v>27</v>
      </c>
      <c r="E77" s="101" t="s">
        <v>28</v>
      </c>
      <c r="F77" s="100" t="s">
        <v>7</v>
      </c>
      <c r="G77" s="100" t="s">
        <v>212</v>
      </c>
      <c r="H77" s="100" t="s">
        <v>1099</v>
      </c>
      <c r="I77" s="100" t="s">
        <v>1100</v>
      </c>
      <c r="J77" s="153" t="s">
        <v>1101</v>
      </c>
      <c r="K77" s="100" t="s">
        <v>1102</v>
      </c>
      <c r="L77" s="100" t="s">
        <v>1103</v>
      </c>
    </row>
    <row r="78" s="3" customFormat="1" ht="14.1" customHeight="1" spans="1:17">
      <c r="A78" s="84"/>
      <c r="B78" s="100" t="s">
        <v>9</v>
      </c>
      <c r="C78" s="100"/>
      <c r="D78" s="101" t="s">
        <v>11</v>
      </c>
      <c r="E78" s="101" t="s">
        <v>12</v>
      </c>
      <c r="F78" s="100" t="s">
        <v>14</v>
      </c>
      <c r="G78" s="100" t="s">
        <v>225</v>
      </c>
      <c r="H78" s="100" t="s">
        <v>1104</v>
      </c>
      <c r="I78" s="100" t="s">
        <v>1105</v>
      </c>
      <c r="J78" s="154" t="s">
        <v>1106</v>
      </c>
      <c r="K78" s="100" t="s">
        <v>1107</v>
      </c>
      <c r="L78" s="100" t="s">
        <v>1108</v>
      </c>
    </row>
    <row r="79" s="3" customFormat="1" ht="14.1" customHeight="1" spans="1:17">
      <c r="A79" s="84" t="s">
        <v>1109</v>
      </c>
      <c r="B79" s="155" t="s">
        <v>1110</v>
      </c>
      <c r="C79" s="155"/>
      <c r="D79" s="155" t="s">
        <v>380</v>
      </c>
      <c r="E79" s="155" t="s">
        <v>18</v>
      </c>
      <c r="F79" s="155">
        <v>45994</v>
      </c>
      <c r="G79" s="155">
        <f>F79+8</f>
        <v>46002</v>
      </c>
      <c r="H79" s="155">
        <f>F79+35</f>
        <v>46029</v>
      </c>
      <c r="I79" s="155">
        <f>F79+37</f>
        <v>46031</v>
      </c>
      <c r="J79" s="155">
        <f>G79+32</f>
        <v>46034</v>
      </c>
      <c r="K79" s="155">
        <f>F79+42</f>
        <v>46036</v>
      </c>
      <c r="L79" s="155">
        <f>F79+44</f>
        <v>46038</v>
      </c>
      <c r="M79" s="156" t="s">
        <v>1111</v>
      </c>
    </row>
    <row r="80" s="3" customFormat="1" ht="14.1" customHeight="1" spans="1:17">
      <c r="A80" s="84" t="s">
        <v>1112</v>
      </c>
      <c r="B80" s="155" t="s">
        <v>1113</v>
      </c>
      <c r="C80" s="155"/>
      <c r="D80" s="155" t="s">
        <v>1114</v>
      </c>
      <c r="E80" s="155" t="s">
        <v>873</v>
      </c>
      <c r="F80" s="155">
        <f>F79+7</f>
        <v>46001</v>
      </c>
      <c r="G80" s="155">
        <f t="shared" ref="G80:G83" si="8">F80+8</f>
        <v>46009</v>
      </c>
      <c r="H80" s="155">
        <f t="shared" ref="H80:H83" si="9">F80+35</f>
        <v>46036</v>
      </c>
      <c r="I80" s="155">
        <f t="shared" ref="I80:I83" si="10">F80+37</f>
        <v>46038</v>
      </c>
      <c r="J80" s="155">
        <f t="shared" ref="J80:J83" si="11">G80+32</f>
        <v>46041</v>
      </c>
      <c r="K80" s="155">
        <f t="shared" ref="K80:K83" si="12">F80+42</f>
        <v>46043</v>
      </c>
      <c r="L80" s="155">
        <f t="shared" ref="L80:L83" si="13">F80+44</f>
        <v>46045</v>
      </c>
      <c r="M80" s="157"/>
    </row>
    <row r="81" s="3" customFormat="1" ht="14.1" customHeight="1" spans="1:14">
      <c r="A81" s="84" t="s">
        <v>1115</v>
      </c>
      <c r="B81" s="155" t="s">
        <v>1116</v>
      </c>
      <c r="C81" s="158"/>
      <c r="D81" s="155" t="s">
        <v>1117</v>
      </c>
      <c r="E81" s="155" t="s">
        <v>18</v>
      </c>
      <c r="F81" s="155">
        <f t="shared" ref="F81:F83" si="14">F80+7</f>
        <v>46008</v>
      </c>
      <c r="G81" s="155">
        <f t="shared" si="8"/>
        <v>46016</v>
      </c>
      <c r="H81" s="155">
        <f t="shared" si="9"/>
        <v>46043</v>
      </c>
      <c r="I81" s="155">
        <f t="shared" si="10"/>
        <v>46045</v>
      </c>
      <c r="J81" s="155">
        <f t="shared" si="11"/>
        <v>46048</v>
      </c>
      <c r="K81" s="155">
        <f t="shared" si="12"/>
        <v>46050</v>
      </c>
      <c r="L81" s="155">
        <f t="shared" si="13"/>
        <v>46052</v>
      </c>
      <c r="M81" s="157"/>
    </row>
    <row r="82" s="75" customFormat="1" ht="14.1" customHeight="1" spans="1:14">
      <c r="A82" s="84" t="s">
        <v>1118</v>
      </c>
      <c r="B82" s="158" t="s">
        <v>872</v>
      </c>
      <c r="C82" s="158"/>
      <c r="D82" s="158" t="s">
        <v>1064</v>
      </c>
      <c r="E82" s="158" t="s">
        <v>873</v>
      </c>
      <c r="F82" s="158">
        <f t="shared" si="14"/>
        <v>46015</v>
      </c>
      <c r="G82" s="158">
        <f t="shared" si="8"/>
        <v>46023</v>
      </c>
      <c r="H82" s="158">
        <f t="shared" si="9"/>
        <v>46050</v>
      </c>
      <c r="I82" s="158">
        <f t="shared" si="10"/>
        <v>46052</v>
      </c>
      <c r="J82" s="158">
        <f t="shared" si="11"/>
        <v>46055</v>
      </c>
      <c r="K82" s="158">
        <f t="shared" si="12"/>
        <v>46057</v>
      </c>
      <c r="L82" s="158">
        <f t="shared" si="13"/>
        <v>46059</v>
      </c>
    </row>
    <row r="83" s="3" customFormat="1" ht="14.1" customHeight="1" spans="1:14">
      <c r="A83" s="84" t="s">
        <v>1119</v>
      </c>
      <c r="B83" s="155" t="s">
        <v>1120</v>
      </c>
      <c r="C83" s="155"/>
      <c r="D83" s="155" t="s">
        <v>1067</v>
      </c>
      <c r="E83" s="155" t="s">
        <v>873</v>
      </c>
      <c r="F83" s="155">
        <f t="shared" si="14"/>
        <v>46022</v>
      </c>
      <c r="G83" s="155">
        <f t="shared" si="8"/>
        <v>46030</v>
      </c>
      <c r="H83" s="155">
        <f t="shared" si="9"/>
        <v>46057</v>
      </c>
      <c r="I83" s="155">
        <f t="shared" si="10"/>
        <v>46059</v>
      </c>
      <c r="J83" s="155">
        <f t="shared" si="11"/>
        <v>46062</v>
      </c>
      <c r="K83" s="155">
        <f t="shared" si="12"/>
        <v>46064</v>
      </c>
      <c r="L83" s="155">
        <f t="shared" si="13"/>
        <v>46066</v>
      </c>
      <c r="M83" s="159"/>
      <c r="N83" s="159"/>
    </row>
    <row r="84" s="73" customFormat="1" ht="14.1" customHeight="1" spans="1:14">
      <c r="A84" s="84"/>
      <c r="B84" s="132" t="s">
        <v>1049</v>
      </c>
      <c r="C84" s="132"/>
      <c r="D84" s="132"/>
      <c r="E84" s="132"/>
      <c r="F84" s="132"/>
      <c r="G84" s="132"/>
      <c r="H84" s="132"/>
      <c r="I84" s="132"/>
      <c r="J84" s="132"/>
      <c r="K84" s="132"/>
    </row>
    <row r="85" s="72" customFormat="1" ht="14.1" customHeight="1" spans="1:14">
      <c r="A85" s="84"/>
    </row>
    <row r="86" s="3" customFormat="1" ht="14.1" customHeight="1" spans="1:14">
      <c r="A86" s="84"/>
      <c r="B86" s="160" t="s">
        <v>1121</v>
      </c>
      <c r="C86" s="161"/>
      <c r="D86" s="161"/>
      <c r="E86" s="161"/>
      <c r="F86" s="161"/>
      <c r="G86" s="161"/>
      <c r="H86" s="161"/>
      <c r="I86" s="161"/>
      <c r="J86" s="161"/>
      <c r="K86" s="161"/>
    </row>
    <row r="87" s="3" customFormat="1" ht="14.1" customHeight="1" spans="1:14">
      <c r="A87" s="84"/>
      <c r="B87" s="162" t="s">
        <v>1051</v>
      </c>
      <c r="C87" s="162" t="s">
        <v>459</v>
      </c>
      <c r="D87" s="162" t="s">
        <v>27</v>
      </c>
      <c r="E87" s="162" t="s">
        <v>5</v>
      </c>
      <c r="F87" s="163" t="s">
        <v>548</v>
      </c>
      <c r="G87" s="164" t="s">
        <v>1122</v>
      </c>
      <c r="H87" s="163" t="s">
        <v>1123</v>
      </c>
      <c r="I87" s="163" t="s">
        <v>1124</v>
      </c>
      <c r="J87" s="163" t="s">
        <v>1125</v>
      </c>
      <c r="K87" s="154" t="s">
        <v>1126</v>
      </c>
    </row>
    <row r="88" s="3" customFormat="1" ht="14.1" customHeight="1" spans="1:14">
      <c r="A88" s="84"/>
      <c r="B88" s="165"/>
      <c r="C88" s="165"/>
      <c r="D88" s="165"/>
      <c r="E88" s="165"/>
      <c r="F88" s="163" t="s">
        <v>542</v>
      </c>
      <c r="G88" s="164" t="s">
        <v>1127</v>
      </c>
      <c r="H88" s="163" t="s">
        <v>1102</v>
      </c>
      <c r="I88" s="163" t="s">
        <v>1128</v>
      </c>
      <c r="J88" s="163" t="s">
        <v>1129</v>
      </c>
      <c r="K88" s="154" t="s">
        <v>1130</v>
      </c>
    </row>
    <row r="89" s="3" customFormat="1" ht="14.1" customHeight="1" spans="1:14">
      <c r="A89" s="84"/>
      <c r="B89" s="166"/>
      <c r="C89" s="166"/>
      <c r="D89" s="166"/>
      <c r="E89" s="166"/>
      <c r="F89" s="163" t="s">
        <v>1080</v>
      </c>
      <c r="G89" s="167" t="s">
        <v>1131</v>
      </c>
      <c r="H89" s="163" t="s">
        <v>1107</v>
      </c>
      <c r="I89" s="163" t="s">
        <v>1104</v>
      </c>
      <c r="J89" s="163" t="s">
        <v>1132</v>
      </c>
      <c r="K89" s="164" t="s">
        <v>1133</v>
      </c>
    </row>
    <row r="90" s="76" customFormat="1" ht="14.1" customHeight="1" spans="1:14">
      <c r="A90" s="84" t="s">
        <v>1134</v>
      </c>
      <c r="B90" s="20" t="s">
        <v>1135</v>
      </c>
      <c r="C90" s="18"/>
      <c r="D90" s="20" t="s">
        <v>1136</v>
      </c>
      <c r="E90" s="20" t="s">
        <v>18</v>
      </c>
      <c r="F90" s="20">
        <v>45996</v>
      </c>
      <c r="G90" s="20">
        <f>F90+35</f>
        <v>46031</v>
      </c>
      <c r="H90" s="20">
        <f>F90+38</f>
        <v>46034</v>
      </c>
      <c r="I90" s="20">
        <f>F90+41</f>
        <v>46037</v>
      </c>
      <c r="J90" s="20">
        <f>F90+42</f>
        <v>46038</v>
      </c>
      <c r="K90" s="20">
        <f>F90+45</f>
        <v>46041</v>
      </c>
    </row>
    <row r="91" s="4" customFormat="1" ht="14.1" customHeight="1" spans="1:14">
      <c r="A91" s="84" t="s">
        <v>1137</v>
      </c>
      <c r="B91" s="129" t="s">
        <v>1138</v>
      </c>
      <c r="C91" s="168"/>
      <c r="D91" s="129" t="s">
        <v>1139</v>
      </c>
      <c r="E91" s="129" t="s">
        <v>18</v>
      </c>
      <c r="F91" s="129">
        <f>F90+7</f>
        <v>46003</v>
      </c>
      <c r="G91" s="129">
        <f>F91+35</f>
        <v>46038</v>
      </c>
      <c r="H91" s="129">
        <f>F91+38</f>
        <v>46041</v>
      </c>
      <c r="I91" s="129">
        <f>F91+41</f>
        <v>46044</v>
      </c>
      <c r="J91" s="129">
        <f>F91+42</f>
        <v>46045</v>
      </c>
      <c r="K91" s="129">
        <f>F91+45</f>
        <v>46048</v>
      </c>
      <c r="L91" s="157"/>
    </row>
    <row r="92" s="76" customFormat="1" ht="14.1" customHeight="1" spans="1:14">
      <c r="A92" s="84" t="s">
        <v>1140</v>
      </c>
      <c r="B92" s="20" t="s">
        <v>1141</v>
      </c>
      <c r="C92" s="18"/>
      <c r="D92" s="20" t="s">
        <v>980</v>
      </c>
      <c r="E92" s="20" t="s">
        <v>18</v>
      </c>
      <c r="F92" s="20">
        <f t="shared" ref="F92:F93" si="15">F91+7</f>
        <v>46010</v>
      </c>
      <c r="G92" s="20">
        <f t="shared" ref="G92:G93" si="16">F92+35</f>
        <v>46045</v>
      </c>
      <c r="H92" s="20">
        <f t="shared" ref="H92:H93" si="17">F92+38</f>
        <v>46048</v>
      </c>
      <c r="I92" s="20">
        <f t="shared" ref="I92:I93" si="18">F92+41</f>
        <v>46051</v>
      </c>
      <c r="J92" s="20">
        <f t="shared" ref="J92:J93" si="19">F92+42</f>
        <v>46052</v>
      </c>
      <c r="K92" s="20">
        <f t="shared" ref="K92:K93" si="20">F92+45</f>
        <v>46055</v>
      </c>
    </row>
    <row r="93" s="4" customFormat="1" ht="14.1" customHeight="1" spans="1:14">
      <c r="A93" s="84" t="s">
        <v>1142</v>
      </c>
      <c r="B93" s="129" t="s">
        <v>1143</v>
      </c>
      <c r="C93" s="168"/>
      <c r="D93" s="129" t="s">
        <v>1064</v>
      </c>
      <c r="E93" s="168" t="s">
        <v>873</v>
      </c>
      <c r="F93" s="129">
        <f t="shared" si="15"/>
        <v>46017</v>
      </c>
      <c r="G93" s="129">
        <f t="shared" si="16"/>
        <v>46052</v>
      </c>
      <c r="H93" s="129">
        <f t="shared" si="17"/>
        <v>46055</v>
      </c>
      <c r="I93" s="129">
        <f t="shared" si="18"/>
        <v>46058</v>
      </c>
      <c r="J93" s="129">
        <f t="shared" si="19"/>
        <v>46059</v>
      </c>
      <c r="K93" s="129">
        <f t="shared" si="20"/>
        <v>46062</v>
      </c>
      <c r="L93" s="157"/>
    </row>
    <row r="94" s="73" customFormat="1" ht="14.1" customHeight="1" spans="1:14">
      <c r="A94" s="84"/>
      <c r="B94" s="132" t="s">
        <v>1049</v>
      </c>
      <c r="C94" s="132"/>
      <c r="D94" s="132"/>
      <c r="E94" s="132"/>
      <c r="F94" s="132"/>
      <c r="G94" s="132"/>
      <c r="H94" s="132"/>
      <c r="I94" s="132"/>
      <c r="J94" s="132"/>
      <c r="K94" s="132"/>
    </row>
    <row r="95" s="5" customFormat="1" ht="14.1" customHeight="1" spans="1:14">
      <c r="A95" s="84"/>
    </row>
    <row r="96" s="77" customFormat="1" ht="14.1" customHeight="1" spans="1:14">
      <c r="A96" s="84"/>
      <c r="B96" s="124" t="s">
        <v>1144</v>
      </c>
      <c r="C96" s="124"/>
      <c r="D96" s="124"/>
      <c r="E96" s="124"/>
      <c r="F96" s="124"/>
      <c r="G96" s="124"/>
      <c r="H96" s="124"/>
      <c r="I96" s="124"/>
      <c r="J96" s="124"/>
      <c r="K96" s="124"/>
      <c r="L96" s="124"/>
    </row>
    <row r="97" s="77" customFormat="1" ht="14.1" customHeight="1" spans="1:13">
      <c r="A97" s="84"/>
      <c r="B97" s="126" t="s">
        <v>861</v>
      </c>
      <c r="C97" s="126" t="s">
        <v>3</v>
      </c>
      <c r="D97" s="126" t="s">
        <v>27</v>
      </c>
      <c r="E97" s="126" t="s">
        <v>28</v>
      </c>
      <c r="F97" s="126" t="s">
        <v>51</v>
      </c>
      <c r="G97" s="126" t="s">
        <v>1145</v>
      </c>
      <c r="H97" s="126" t="s">
        <v>1146</v>
      </c>
      <c r="I97" s="126" t="s">
        <v>1147</v>
      </c>
      <c r="J97" s="126" t="s">
        <v>1148</v>
      </c>
      <c r="K97" s="126" t="s">
        <v>1149</v>
      </c>
      <c r="L97" s="126" t="s">
        <v>1150</v>
      </c>
    </row>
    <row r="98" s="77" customFormat="1" ht="14.1" customHeight="1" spans="1:13">
      <c r="A98" s="84"/>
      <c r="B98" s="126" t="s">
        <v>9</v>
      </c>
      <c r="C98" s="126" t="s">
        <v>10</v>
      </c>
      <c r="D98" s="126" t="s">
        <v>11</v>
      </c>
      <c r="E98" s="126" t="s">
        <v>12</v>
      </c>
      <c r="F98" s="126" t="s">
        <v>122</v>
      </c>
      <c r="G98" s="126" t="s">
        <v>1151</v>
      </c>
      <c r="H98" s="126" t="s">
        <v>1152</v>
      </c>
      <c r="I98" s="126" t="s">
        <v>1153</v>
      </c>
      <c r="J98" s="126" t="s">
        <v>1154</v>
      </c>
      <c r="K98" s="126" t="s">
        <v>1155</v>
      </c>
      <c r="L98" s="126" t="s">
        <v>1156</v>
      </c>
    </row>
    <row r="99" s="27" customFormat="1" ht="14.1" customHeight="1" spans="1:13">
      <c r="A99" s="84" t="s">
        <v>1157</v>
      </c>
      <c r="B99" s="115" t="s">
        <v>1158</v>
      </c>
      <c r="C99" s="115"/>
      <c r="D99" s="115" t="s">
        <v>1159</v>
      </c>
      <c r="E99" s="115" t="s">
        <v>128</v>
      </c>
      <c r="F99" s="169">
        <v>45997</v>
      </c>
      <c r="G99" s="169">
        <f>F99+28</f>
        <v>46025</v>
      </c>
      <c r="H99" s="169">
        <f>G99+6</f>
        <v>46031</v>
      </c>
      <c r="I99" s="169">
        <f>H99+1</f>
        <v>46032</v>
      </c>
      <c r="J99" s="169">
        <f>I99+3</f>
        <v>46035</v>
      </c>
      <c r="K99" s="169">
        <f>J99+2</f>
        <v>46037</v>
      </c>
      <c r="L99" s="169">
        <f>K99+4</f>
        <v>46041</v>
      </c>
    </row>
    <row r="100" s="27" customFormat="1" ht="14.1" customHeight="1" spans="1:13">
      <c r="A100" s="84" t="s">
        <v>1160</v>
      </c>
      <c r="B100" s="115" t="s">
        <v>1161</v>
      </c>
      <c r="C100" s="115"/>
      <c r="D100" s="115" t="s">
        <v>1162</v>
      </c>
      <c r="E100" s="115" t="s">
        <v>18</v>
      </c>
      <c r="F100" s="169">
        <f>F99+7</f>
        <v>46004</v>
      </c>
      <c r="G100" s="169">
        <f>F100+28</f>
        <v>46032</v>
      </c>
      <c r="H100" s="169">
        <f>G100+6</f>
        <v>46038</v>
      </c>
      <c r="I100" s="169">
        <f>H100+1</f>
        <v>46039</v>
      </c>
      <c r="J100" s="169">
        <f>I100+3</f>
        <v>46042</v>
      </c>
      <c r="K100" s="169">
        <f>J100+2</f>
        <v>46044</v>
      </c>
      <c r="L100" s="169">
        <f>K100+4</f>
        <v>46048</v>
      </c>
    </row>
    <row r="101" s="27" customFormat="1" ht="14.1" customHeight="1" spans="1:13">
      <c r="A101" s="84" t="s">
        <v>1163</v>
      </c>
      <c r="B101" s="115" t="s">
        <v>1164</v>
      </c>
      <c r="C101" s="115"/>
      <c r="D101" s="115" t="s">
        <v>1165</v>
      </c>
      <c r="E101" s="115" t="s">
        <v>18</v>
      </c>
      <c r="F101" s="169">
        <f>F100+7</f>
        <v>46011</v>
      </c>
      <c r="G101" s="169">
        <f>F101+28</f>
        <v>46039</v>
      </c>
      <c r="H101" s="169">
        <f>G101+6</f>
        <v>46045</v>
      </c>
      <c r="I101" s="169">
        <f>H101+1</f>
        <v>46046</v>
      </c>
      <c r="J101" s="169">
        <f>I101+3</f>
        <v>46049</v>
      </c>
      <c r="K101" s="169">
        <f>J101+2</f>
        <v>46051</v>
      </c>
      <c r="L101" s="169">
        <f>K101+4</f>
        <v>46055</v>
      </c>
    </row>
    <row r="102" s="27" customFormat="1" ht="14.1" customHeight="1" spans="1:13">
      <c r="A102" s="84" t="s">
        <v>1166</v>
      </c>
      <c r="B102" s="115" t="s">
        <v>1167</v>
      </c>
      <c r="C102" s="115"/>
      <c r="D102" s="115" t="s">
        <v>1168</v>
      </c>
      <c r="E102" s="115" t="s">
        <v>965</v>
      </c>
      <c r="F102" s="169">
        <f>F101+7</f>
        <v>46018</v>
      </c>
      <c r="G102" s="169">
        <f>F102+28</f>
        <v>46046</v>
      </c>
      <c r="H102" s="169">
        <f>G102+6</f>
        <v>46052</v>
      </c>
      <c r="I102" s="169">
        <f>H102+1</f>
        <v>46053</v>
      </c>
      <c r="J102" s="169">
        <f>I102+3</f>
        <v>46056</v>
      </c>
      <c r="K102" s="169">
        <f>J102+2</f>
        <v>46058</v>
      </c>
      <c r="L102" s="169">
        <f>K102+4</f>
        <v>46062</v>
      </c>
    </row>
    <row r="103" s="5" customFormat="1" ht="14.1" customHeight="1" spans="1:13">
      <c r="A103" s="84"/>
    </row>
    <row r="104" s="5" customFormat="1" ht="14.1" customHeight="1" spans="1:13">
      <c r="A104" s="84"/>
      <c r="B104" s="170" t="s">
        <v>1169</v>
      </c>
      <c r="C104" s="171"/>
      <c r="D104" s="171"/>
      <c r="E104" s="171"/>
      <c r="F104" s="171"/>
      <c r="G104" s="171"/>
      <c r="H104" s="171"/>
      <c r="I104" s="171"/>
      <c r="J104" s="171"/>
      <c r="K104" s="171"/>
      <c r="L104" s="171"/>
      <c r="M104" s="171"/>
    </row>
    <row r="105" s="5" customFormat="1" ht="14.1" customHeight="1" spans="1:13">
      <c r="A105" s="84"/>
      <c r="B105" s="101" t="s">
        <v>26</v>
      </c>
      <c r="C105" s="126" t="s">
        <v>3</v>
      </c>
      <c r="D105" s="101" t="s">
        <v>27</v>
      </c>
      <c r="E105" s="101" t="s">
        <v>28</v>
      </c>
      <c r="F105" s="101" t="s">
        <v>7</v>
      </c>
      <c r="G105" s="101" t="s">
        <v>1170</v>
      </c>
      <c r="H105" s="101" t="s">
        <v>1171</v>
      </c>
      <c r="I105" s="101" t="s">
        <v>1172</v>
      </c>
      <c r="J105" s="101" t="s">
        <v>1173</v>
      </c>
      <c r="K105" s="101" t="s">
        <v>1174</v>
      </c>
      <c r="L105" s="101" t="s">
        <v>1175</v>
      </c>
      <c r="M105" s="101" t="s">
        <v>1012</v>
      </c>
    </row>
    <row r="106" s="5" customFormat="1" ht="14.1" customHeight="1" spans="1:13">
      <c r="A106" s="84"/>
      <c r="B106" s="101" t="s">
        <v>9</v>
      </c>
      <c r="C106" s="172" t="s">
        <v>10</v>
      </c>
      <c r="D106" s="173" t="s">
        <v>11</v>
      </c>
      <c r="E106" s="101" t="s">
        <v>12</v>
      </c>
      <c r="F106" s="101" t="s">
        <v>14</v>
      </c>
      <c r="G106" s="101" t="s">
        <v>1176</v>
      </c>
      <c r="H106" s="101" t="s">
        <v>1177</v>
      </c>
      <c r="I106" s="101" t="s">
        <v>1178</v>
      </c>
      <c r="J106" s="101" t="s">
        <v>986</v>
      </c>
      <c r="K106" s="101" t="s">
        <v>1179</v>
      </c>
      <c r="L106" s="101" t="s">
        <v>989</v>
      </c>
      <c r="M106" s="101" t="s">
        <v>1015</v>
      </c>
    </row>
    <row r="107" s="5" customFormat="1" ht="14.1" customHeight="1" spans="1:13">
      <c r="A107" s="84"/>
      <c r="B107" s="101" t="s">
        <v>1016</v>
      </c>
      <c r="C107" s="174"/>
      <c r="D107" s="175"/>
      <c r="E107" s="101"/>
      <c r="F107" s="101"/>
      <c r="G107" s="101" t="s">
        <v>1180</v>
      </c>
      <c r="H107" s="101" t="s">
        <v>1181</v>
      </c>
      <c r="I107" s="101" t="s">
        <v>1151</v>
      </c>
      <c r="J107" s="101" t="s">
        <v>991</v>
      </c>
      <c r="K107" s="101" t="s">
        <v>1182</v>
      </c>
      <c r="L107" s="101" t="s">
        <v>994</v>
      </c>
      <c r="M107" s="101" t="s">
        <v>1018</v>
      </c>
    </row>
    <row r="108" s="5" customFormat="1" ht="14.1" customHeight="1" spans="1:13">
      <c r="A108" s="84"/>
      <c r="B108" s="176" t="s">
        <v>196</v>
      </c>
      <c r="C108" s="177"/>
      <c r="D108" s="178"/>
      <c r="E108" s="177"/>
      <c r="F108" s="89">
        <v>45993</v>
      </c>
      <c r="G108" s="37">
        <f>F108+3</f>
        <v>45996</v>
      </c>
      <c r="H108" s="89">
        <f>F108+19</f>
        <v>46012</v>
      </c>
      <c r="I108" s="89">
        <f>H108+5</f>
        <v>46017</v>
      </c>
      <c r="J108" s="89">
        <f>I108+2</f>
        <v>46019</v>
      </c>
      <c r="K108" s="89">
        <f>J108+7</f>
        <v>46026</v>
      </c>
      <c r="L108" s="89">
        <f>K108+2</f>
        <v>46028</v>
      </c>
      <c r="M108" s="89">
        <f>L108+3</f>
        <v>46031</v>
      </c>
    </row>
    <row r="109" s="5" customFormat="1" ht="14.1" customHeight="1" spans="1:13">
      <c r="A109" s="84" t="s">
        <v>1183</v>
      </c>
      <c r="B109" s="179" t="s">
        <v>1184</v>
      </c>
      <c r="C109" s="177"/>
      <c r="D109" s="178" t="s">
        <v>1185</v>
      </c>
      <c r="E109" s="177" t="s">
        <v>18</v>
      </c>
      <c r="F109" s="89">
        <f>F108+7</f>
        <v>46000</v>
      </c>
      <c r="G109" s="37">
        <f t="shared" ref="G109:G113" si="21">F109+3</f>
        <v>46003</v>
      </c>
      <c r="H109" s="89">
        <f t="shared" ref="H109:H113" si="22">F109+19</f>
        <v>46019</v>
      </c>
      <c r="I109" s="89">
        <f t="shared" ref="I109:I113" si="23">H109+5</f>
        <v>46024</v>
      </c>
      <c r="J109" s="89">
        <f t="shared" ref="J109:J113" si="24">I109+2</f>
        <v>46026</v>
      </c>
      <c r="K109" s="89">
        <f t="shared" ref="K109:K113" si="25">J109+7</f>
        <v>46033</v>
      </c>
      <c r="L109" s="89">
        <f t="shared" ref="L109:L113" si="26">K109+2</f>
        <v>46035</v>
      </c>
      <c r="M109" s="89">
        <f t="shared" ref="M109:M113" si="27">L109+3</f>
        <v>46038</v>
      </c>
    </row>
    <row r="110" s="5" customFormat="1" ht="14.1" customHeight="1" spans="1:13">
      <c r="A110" s="84"/>
      <c r="B110" s="176" t="s">
        <v>196</v>
      </c>
      <c r="C110" s="177"/>
      <c r="D110" s="178"/>
      <c r="E110" s="177"/>
      <c r="F110" s="89">
        <f>F109+7</f>
        <v>46007</v>
      </c>
      <c r="G110" s="37">
        <f t="shared" si="21"/>
        <v>46010</v>
      </c>
      <c r="H110" s="89">
        <f t="shared" si="22"/>
        <v>46026</v>
      </c>
      <c r="I110" s="89">
        <f t="shared" si="23"/>
        <v>46031</v>
      </c>
      <c r="J110" s="89">
        <f t="shared" si="24"/>
        <v>46033</v>
      </c>
      <c r="K110" s="89">
        <f t="shared" si="25"/>
        <v>46040</v>
      </c>
      <c r="L110" s="89">
        <f t="shared" si="26"/>
        <v>46042</v>
      </c>
      <c r="M110" s="89">
        <f t="shared" si="27"/>
        <v>46045</v>
      </c>
    </row>
    <row r="111" s="5" customFormat="1" ht="14.1" customHeight="1" spans="1:13">
      <c r="A111" s="84" t="s">
        <v>1186</v>
      </c>
      <c r="B111" s="179" t="s">
        <v>1187</v>
      </c>
      <c r="C111" s="177"/>
      <c r="D111" s="178" t="s">
        <v>1188</v>
      </c>
      <c r="E111" s="177" t="s">
        <v>18</v>
      </c>
      <c r="F111" s="89">
        <f t="shared" ref="F111:F113" si="28">F110+7</f>
        <v>46014</v>
      </c>
      <c r="G111" s="37">
        <f t="shared" si="21"/>
        <v>46017</v>
      </c>
      <c r="H111" s="89">
        <f t="shared" si="22"/>
        <v>46033</v>
      </c>
      <c r="I111" s="89">
        <f t="shared" si="23"/>
        <v>46038</v>
      </c>
      <c r="J111" s="89">
        <f t="shared" si="24"/>
        <v>46040</v>
      </c>
      <c r="K111" s="89">
        <f t="shared" si="25"/>
        <v>46047</v>
      </c>
      <c r="L111" s="89">
        <f t="shared" si="26"/>
        <v>46049</v>
      </c>
      <c r="M111" s="89">
        <f t="shared" si="27"/>
        <v>46052</v>
      </c>
    </row>
    <row r="112" s="5" customFormat="1" ht="14.1" customHeight="1" spans="1:13">
      <c r="A112" s="84" t="s">
        <v>1189</v>
      </c>
      <c r="B112" s="179" t="s">
        <v>1190</v>
      </c>
      <c r="C112" s="177"/>
      <c r="D112" s="178" t="s">
        <v>1191</v>
      </c>
      <c r="E112" s="177" t="s">
        <v>18</v>
      </c>
      <c r="F112" s="89">
        <f t="shared" si="28"/>
        <v>46021</v>
      </c>
      <c r="G112" s="37">
        <f t="shared" si="21"/>
        <v>46024</v>
      </c>
      <c r="H112" s="89">
        <f t="shared" si="22"/>
        <v>46040</v>
      </c>
      <c r="I112" s="89">
        <f t="shared" si="23"/>
        <v>46045</v>
      </c>
      <c r="J112" s="89">
        <f t="shared" si="24"/>
        <v>46047</v>
      </c>
      <c r="K112" s="89">
        <f t="shared" si="25"/>
        <v>46054</v>
      </c>
      <c r="L112" s="89">
        <f t="shared" si="26"/>
        <v>46056</v>
      </c>
      <c r="M112" s="89">
        <f t="shared" si="27"/>
        <v>46059</v>
      </c>
    </row>
    <row r="113" s="5" customFormat="1" ht="14.1" customHeight="1" spans="1:13">
      <c r="A113" s="84" t="s">
        <v>1192</v>
      </c>
      <c r="B113" s="179" t="s">
        <v>1193</v>
      </c>
      <c r="C113" s="177"/>
      <c r="D113" s="178" t="s">
        <v>1194</v>
      </c>
      <c r="E113" s="177" t="s">
        <v>57</v>
      </c>
      <c r="F113" s="89">
        <f t="shared" si="28"/>
        <v>46028</v>
      </c>
      <c r="G113" s="37">
        <f t="shared" si="21"/>
        <v>46031</v>
      </c>
      <c r="H113" s="89">
        <f t="shared" si="22"/>
        <v>46047</v>
      </c>
      <c r="I113" s="89">
        <f t="shared" si="23"/>
        <v>46052</v>
      </c>
      <c r="J113" s="89">
        <f t="shared" si="24"/>
        <v>46054</v>
      </c>
      <c r="K113" s="89">
        <f t="shared" si="25"/>
        <v>46061</v>
      </c>
      <c r="L113" s="89">
        <f t="shared" si="26"/>
        <v>46063</v>
      </c>
      <c r="M113" s="89">
        <f t="shared" si="27"/>
        <v>46066</v>
      </c>
    </row>
    <row r="114" s="5" customFormat="1" ht="14.1" customHeight="1" spans="1:13">
      <c r="A114" s="84"/>
      <c r="B114" s="180"/>
      <c r="C114" s="181"/>
      <c r="D114" s="182"/>
      <c r="E114" s="181"/>
      <c r="F114" s="183"/>
      <c r="G114" s="184"/>
      <c r="H114" s="183"/>
      <c r="I114" s="183"/>
      <c r="J114" s="95"/>
      <c r="K114" s="95"/>
      <c r="L114" s="95"/>
      <c r="M114" s="95"/>
    </row>
    <row r="115" s="5" customFormat="1" ht="14.1" customHeight="1" spans="1:13">
      <c r="A115" s="84"/>
      <c r="B115" s="185" t="s">
        <v>1195</v>
      </c>
      <c r="C115" s="186"/>
      <c r="D115" s="186"/>
      <c r="E115" s="186"/>
      <c r="F115" s="186"/>
      <c r="G115" s="186"/>
      <c r="H115" s="186"/>
      <c r="I115" s="186"/>
    </row>
    <row r="116" s="5" customFormat="1" ht="14.1" customHeight="1" spans="1:13">
      <c r="A116" s="84"/>
      <c r="B116" s="101" t="s">
        <v>26</v>
      </c>
      <c r="C116" s="126" t="s">
        <v>3</v>
      </c>
      <c r="D116" s="101" t="s">
        <v>27</v>
      </c>
      <c r="E116" s="101" t="s">
        <v>28</v>
      </c>
      <c r="F116" s="101" t="s">
        <v>7</v>
      </c>
      <c r="G116" s="101" t="s">
        <v>1196</v>
      </c>
      <c r="H116" s="101" t="s">
        <v>1012</v>
      </c>
      <c r="I116" s="101" t="s">
        <v>1011</v>
      </c>
    </row>
    <row r="117" s="5" customFormat="1" ht="14.1" customHeight="1" spans="1:13">
      <c r="A117" s="84"/>
      <c r="B117" s="101" t="s">
        <v>9</v>
      </c>
      <c r="C117" s="172" t="s">
        <v>10</v>
      </c>
      <c r="D117" s="173" t="s">
        <v>11</v>
      </c>
      <c r="E117" s="101" t="s">
        <v>12</v>
      </c>
      <c r="F117" s="101" t="s">
        <v>14</v>
      </c>
      <c r="G117" s="101" t="s">
        <v>1178</v>
      </c>
      <c r="H117" s="101" t="s">
        <v>1015</v>
      </c>
      <c r="I117" s="101" t="s">
        <v>1014</v>
      </c>
    </row>
    <row r="118" s="5" customFormat="1" ht="14.1" customHeight="1" spans="1:13">
      <c r="A118" s="84"/>
      <c r="B118" s="101" t="s">
        <v>1016</v>
      </c>
      <c r="C118" s="174"/>
      <c r="D118" s="175"/>
      <c r="E118" s="101"/>
      <c r="F118" s="101"/>
      <c r="G118" s="101" t="s">
        <v>1151</v>
      </c>
      <c r="H118" s="101" t="s">
        <v>1018</v>
      </c>
      <c r="I118" s="101" t="s">
        <v>1017</v>
      </c>
    </row>
    <row r="119" s="5" customFormat="1" ht="14.1" customHeight="1" spans="1:13">
      <c r="A119" s="84" t="s">
        <v>1197</v>
      </c>
      <c r="B119" s="179" t="s">
        <v>1198</v>
      </c>
      <c r="C119" s="177"/>
      <c r="D119" s="178" t="s">
        <v>1199</v>
      </c>
      <c r="E119" s="177" t="s">
        <v>18</v>
      </c>
      <c r="F119" s="89">
        <v>45996</v>
      </c>
      <c r="G119" s="37">
        <f t="shared" ref="G119:G123" si="29">F119+19</f>
        <v>46015</v>
      </c>
      <c r="H119" s="89">
        <f>G119+8</f>
        <v>46023</v>
      </c>
      <c r="I119" s="89">
        <f>H119+9</f>
        <v>46032</v>
      </c>
    </row>
    <row r="120" s="5" customFormat="1" ht="14.1" customHeight="1" spans="1:13">
      <c r="A120" s="84"/>
      <c r="B120" s="176" t="s">
        <v>196</v>
      </c>
      <c r="C120" s="177"/>
      <c r="D120" s="178"/>
      <c r="E120" s="177" t="s">
        <v>18</v>
      </c>
      <c r="F120" s="89">
        <f>F119+7</f>
        <v>46003</v>
      </c>
      <c r="G120" s="37">
        <f t="shared" si="29"/>
        <v>46022</v>
      </c>
      <c r="H120" s="89">
        <f t="shared" ref="H120:I123" si="30">H119+7</f>
        <v>46030</v>
      </c>
      <c r="I120" s="89">
        <f t="shared" si="30"/>
        <v>46039</v>
      </c>
    </row>
    <row r="121" s="5" customFormat="1" ht="14.1" customHeight="1" spans="1:13">
      <c r="A121" s="84" t="s">
        <v>1200</v>
      </c>
      <c r="B121" s="179" t="s">
        <v>1201</v>
      </c>
      <c r="C121" s="177"/>
      <c r="D121" s="178" t="s">
        <v>1202</v>
      </c>
      <c r="E121" s="177" t="s">
        <v>18</v>
      </c>
      <c r="F121" s="89">
        <f t="shared" ref="F121:F123" si="31">F120+7</f>
        <v>46010</v>
      </c>
      <c r="G121" s="37">
        <f t="shared" si="29"/>
        <v>46029</v>
      </c>
      <c r="H121" s="89">
        <f t="shared" si="30"/>
        <v>46037</v>
      </c>
      <c r="I121" s="89">
        <f t="shared" si="30"/>
        <v>46046</v>
      </c>
    </row>
    <row r="122" s="5" customFormat="1" ht="14.1" customHeight="1" spans="1:13">
      <c r="A122" s="84" t="s">
        <v>1203</v>
      </c>
      <c r="B122" s="179" t="s">
        <v>167</v>
      </c>
      <c r="C122" s="177"/>
      <c r="D122" s="178" t="s">
        <v>1204</v>
      </c>
      <c r="E122" s="177" t="s">
        <v>18</v>
      </c>
      <c r="F122" s="89">
        <f t="shared" si="31"/>
        <v>46017</v>
      </c>
      <c r="G122" s="37">
        <f t="shared" si="29"/>
        <v>46036</v>
      </c>
      <c r="H122" s="89">
        <f t="shared" si="30"/>
        <v>46044</v>
      </c>
      <c r="I122" s="89">
        <f t="shared" si="30"/>
        <v>46053</v>
      </c>
    </row>
    <row r="123" s="5" customFormat="1" ht="14.1" customHeight="1" spans="1:13">
      <c r="A123" s="84" t="s">
        <v>1205</v>
      </c>
      <c r="B123" s="179" t="s">
        <v>1206</v>
      </c>
      <c r="C123" s="177"/>
      <c r="D123" s="178" t="s">
        <v>1207</v>
      </c>
      <c r="E123" s="177" t="s">
        <v>18</v>
      </c>
      <c r="F123" s="89">
        <f t="shared" si="31"/>
        <v>46024</v>
      </c>
      <c r="G123" s="37">
        <f t="shared" si="29"/>
        <v>46043</v>
      </c>
      <c r="H123" s="89">
        <f t="shared" si="30"/>
        <v>46051</v>
      </c>
      <c r="I123" s="89">
        <f t="shared" si="30"/>
        <v>46060</v>
      </c>
    </row>
  </sheetData>
  <mergeCells count="34">
    <mergeCell ref="A1:Q1"/>
    <mergeCell ref="B22:L22"/>
    <mergeCell ref="B46:H46"/>
    <mergeCell ref="B53:K53"/>
    <mergeCell ref="B55:H55"/>
    <mergeCell ref="B63:K63"/>
    <mergeCell ref="B65:L65"/>
    <mergeCell ref="B74:K74"/>
    <mergeCell ref="B76:L76"/>
    <mergeCell ref="B84:K84"/>
    <mergeCell ref="B94:K94"/>
    <mergeCell ref="B96:L96"/>
    <mergeCell ref="B104:M104"/>
    <mergeCell ref="B115:I115"/>
    <mergeCell ref="B56:B58"/>
    <mergeCell ref="B66:B68"/>
    <mergeCell ref="B87:B89"/>
    <mergeCell ref="C56:C58"/>
    <mergeCell ref="C66:C68"/>
    <mergeCell ref="C87:C89"/>
    <mergeCell ref="C106:C107"/>
    <mergeCell ref="C117:C118"/>
    <mergeCell ref="D56:D58"/>
    <mergeCell ref="D66:D68"/>
    <mergeCell ref="D87:D89"/>
    <mergeCell ref="D106:D107"/>
    <mergeCell ref="D117:D118"/>
    <mergeCell ref="E56:E58"/>
    <mergeCell ref="E66:E68"/>
    <mergeCell ref="E87:E89"/>
    <mergeCell ref="E106:E107"/>
    <mergeCell ref="E117:E118"/>
    <mergeCell ref="F106:F107"/>
    <mergeCell ref="F117:F118"/>
  </mergeCells>
  <hyperlinks>
    <hyperlink ref="B22" r:id="rId1" display="航线：WSA2南美西(北三集司)航线：郑跃 TEL:89079070   订舱：蒋东波 TEL:89079095 "/>
  </hyperlinks>
  <pageMargins left="0.707638888888889" right="0.707638888888889" top="0.747916666666667" bottom="0.747916666666667" header="0.313888888888889" footer="0.313888888888889"/>
  <pageSetup paperSize="9" scale="4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K37" sqref="K37"/>
    </sheetView>
  </sheetViews>
  <sheetFormatPr defaultColWidth="9" defaultRowHeight="14.25"/>
  <cols>
    <col min="1" max="1" width="15.125" style="8" customWidth="1"/>
    <col min="2" max="2" width="22.75" style="9" customWidth="1"/>
    <col min="3" max="3" width="14.625" style="9" customWidth="1"/>
    <col min="4" max="4" width="10.5" style="9" customWidth="1"/>
    <col min="5" max="8" width="14.375" style="9" customWidth="1"/>
    <col min="9" max="16384" width="9" style="9"/>
  </cols>
  <sheetData>
    <row r="1" s="1" customFormat="1" ht="43.5" customHeight="1" spans="1:9">
      <c r="A1" s="10" t="s">
        <v>1208</v>
      </c>
      <c r="B1" s="10"/>
      <c r="C1" s="10"/>
      <c r="D1" s="10"/>
      <c r="E1" s="10"/>
      <c r="F1" s="10"/>
      <c r="G1" s="10"/>
      <c r="H1" s="10"/>
    </row>
    <row r="2" s="2" customFormat="1" ht="14.1" customHeight="1" spans="1:9">
      <c r="A2" s="11"/>
      <c r="B2" s="12" t="s">
        <v>1209</v>
      </c>
      <c r="C2" s="12"/>
      <c r="D2" s="12"/>
      <c r="E2" s="12"/>
      <c r="F2" s="12"/>
      <c r="G2" s="12"/>
      <c r="H2" s="13"/>
    </row>
    <row r="3" s="2" customFormat="1" ht="14.1" customHeight="1" spans="1:9">
      <c r="A3" s="11"/>
      <c r="B3" s="14" t="s">
        <v>861</v>
      </c>
      <c r="C3" s="14" t="s">
        <v>27</v>
      </c>
      <c r="D3" s="14" t="s">
        <v>28</v>
      </c>
      <c r="E3" s="14" t="s">
        <v>7</v>
      </c>
      <c r="F3" s="14" t="s">
        <v>1210</v>
      </c>
      <c r="G3" s="14" t="s">
        <v>1211</v>
      </c>
      <c r="H3" s="13"/>
      <c r="I3" s="13"/>
    </row>
    <row r="4" s="2" customFormat="1" ht="14.1" customHeight="1" spans="1:9">
      <c r="A4" s="11"/>
      <c r="B4" s="14" t="s">
        <v>9</v>
      </c>
      <c r="C4" s="14" t="s">
        <v>11</v>
      </c>
      <c r="D4" s="14" t="s">
        <v>12</v>
      </c>
      <c r="E4" s="15" t="s">
        <v>14</v>
      </c>
      <c r="F4" s="14" t="s">
        <v>1212</v>
      </c>
      <c r="G4" s="14" t="s">
        <v>1213</v>
      </c>
      <c r="H4" s="13"/>
    </row>
    <row r="5" s="2" customFormat="1" ht="14.1" customHeight="1" spans="1:9">
      <c r="A5" s="16" t="s">
        <v>1214</v>
      </c>
      <c r="B5" s="17" t="s">
        <v>1215</v>
      </c>
      <c r="C5" s="18" t="s">
        <v>1216</v>
      </c>
      <c r="D5" s="18" t="s">
        <v>1217</v>
      </c>
      <c r="E5" s="19">
        <v>45996</v>
      </c>
      <c r="F5" s="20">
        <f>E5+3</f>
        <v>45999</v>
      </c>
      <c r="G5" s="20">
        <f>F5</f>
        <v>45999</v>
      </c>
      <c r="H5" s="13"/>
    </row>
    <row r="6" s="2" customFormat="1" ht="14.1" customHeight="1" spans="1:9">
      <c r="A6" s="21" t="s">
        <v>1218</v>
      </c>
      <c r="B6" s="17" t="s">
        <v>1219</v>
      </c>
      <c r="C6" s="18" t="s">
        <v>1216</v>
      </c>
      <c r="D6" s="18" t="s">
        <v>1217</v>
      </c>
      <c r="E6" s="22">
        <f t="shared" ref="E6:G9" si="0">E5+7</f>
        <v>46003</v>
      </c>
      <c r="F6" s="22">
        <f t="shared" si="0"/>
        <v>46006</v>
      </c>
      <c r="G6" s="22">
        <f t="shared" si="0"/>
        <v>46006</v>
      </c>
      <c r="H6" s="13"/>
    </row>
    <row r="7" s="2" customFormat="1" ht="14.1" customHeight="1" spans="1:9">
      <c r="A7" s="21" t="s">
        <v>1220</v>
      </c>
      <c r="B7" s="17" t="s">
        <v>1221</v>
      </c>
      <c r="C7" s="18" t="s">
        <v>1222</v>
      </c>
      <c r="D7" s="18" t="s">
        <v>1217</v>
      </c>
      <c r="E7" s="22">
        <f t="shared" si="0"/>
        <v>46010</v>
      </c>
      <c r="F7" s="22">
        <f t="shared" si="0"/>
        <v>46013</v>
      </c>
      <c r="G7" s="22">
        <f t="shared" si="0"/>
        <v>46013</v>
      </c>
    </row>
    <row r="8" s="2" customFormat="1" ht="14.1" customHeight="1" spans="1:9">
      <c r="A8" s="21" t="s">
        <v>1223</v>
      </c>
      <c r="B8" s="17" t="s">
        <v>1224</v>
      </c>
      <c r="C8" s="18" t="s">
        <v>1222</v>
      </c>
      <c r="D8" s="23" t="s">
        <v>1217</v>
      </c>
      <c r="E8" s="22">
        <f t="shared" si="0"/>
        <v>46017</v>
      </c>
      <c r="F8" s="22">
        <f t="shared" si="0"/>
        <v>46020</v>
      </c>
      <c r="G8" s="22">
        <f t="shared" si="0"/>
        <v>46020</v>
      </c>
    </row>
    <row r="9" s="2" customFormat="1" ht="14.1" customHeight="1" spans="1:9">
      <c r="A9" s="16" t="s">
        <v>1225</v>
      </c>
      <c r="B9" s="17" t="s">
        <v>1215</v>
      </c>
      <c r="C9" s="18" t="s">
        <v>1226</v>
      </c>
      <c r="D9" s="18" t="s">
        <v>1217</v>
      </c>
      <c r="E9" s="22">
        <f t="shared" si="0"/>
        <v>46024</v>
      </c>
      <c r="F9" s="22">
        <f t="shared" si="0"/>
        <v>46027</v>
      </c>
      <c r="G9" s="22">
        <f t="shared" si="0"/>
        <v>46027</v>
      </c>
    </row>
    <row r="10" s="3" customFormat="1" ht="14.1" customHeight="1" spans="1:9">
      <c r="A10" s="24"/>
      <c r="B10" s="25" t="s">
        <v>1227</v>
      </c>
      <c r="C10" s="25"/>
      <c r="D10" s="26"/>
      <c r="E10" s="27"/>
      <c r="F10" s="27"/>
      <c r="G10" s="27"/>
      <c r="H10" s="27"/>
    </row>
    <row r="11" s="4" customFormat="1" ht="14.1" customHeight="1" spans="1:9">
      <c r="A11" s="11"/>
      <c r="B11" s="28"/>
      <c r="C11" s="28"/>
      <c r="D11" s="29"/>
      <c r="E11" s="30"/>
      <c r="F11" s="30"/>
      <c r="G11" s="30"/>
      <c r="H11" s="30"/>
    </row>
    <row r="12" s="3" customFormat="1" ht="14.1" customHeight="1" spans="1:9">
      <c r="A12" s="11"/>
      <c r="B12" s="31" t="s">
        <v>1228</v>
      </c>
      <c r="C12" s="31"/>
      <c r="D12" s="31"/>
      <c r="E12" s="31"/>
      <c r="F12" s="31"/>
      <c r="G12" s="31"/>
      <c r="H12" s="31"/>
    </row>
    <row r="13" s="3" customFormat="1" ht="14.1" customHeight="1" spans="1:9">
      <c r="A13" s="11"/>
      <c r="B13" s="32" t="s">
        <v>337</v>
      </c>
      <c r="C13" s="32" t="s">
        <v>27</v>
      </c>
      <c r="D13" s="32" t="s">
        <v>28</v>
      </c>
      <c r="E13" s="32" t="s">
        <v>1229</v>
      </c>
      <c r="F13" s="32" t="s">
        <v>936</v>
      </c>
      <c r="G13" s="32" t="s">
        <v>1230</v>
      </c>
      <c r="H13" s="32" t="s">
        <v>1231</v>
      </c>
    </row>
    <row r="14" s="3" customFormat="1" ht="14.1" customHeight="1" spans="1:9">
      <c r="A14" s="11"/>
      <c r="B14" s="14" t="s">
        <v>484</v>
      </c>
      <c r="C14" s="14" t="s">
        <v>11</v>
      </c>
      <c r="D14" s="33" t="s">
        <v>12</v>
      </c>
      <c r="E14" s="34" t="s">
        <v>13</v>
      </c>
      <c r="F14" s="34" t="s">
        <v>14</v>
      </c>
      <c r="G14" s="33" t="s">
        <v>1232</v>
      </c>
      <c r="H14" s="33" t="s">
        <v>1233</v>
      </c>
    </row>
    <row r="15" s="3" customFormat="1" ht="14.1" customHeight="1" spans="1:9">
      <c r="A15" s="11" t="s">
        <v>1234</v>
      </c>
      <c r="B15" s="35" t="s">
        <v>1235</v>
      </c>
      <c r="C15" s="35" t="s">
        <v>1236</v>
      </c>
      <c r="D15" s="35" t="s">
        <v>1237</v>
      </c>
      <c r="E15" s="19">
        <v>45997</v>
      </c>
      <c r="F15" s="19">
        <f>E15+1</f>
        <v>45998</v>
      </c>
      <c r="G15" s="19">
        <f>F15+2</f>
        <v>46000</v>
      </c>
      <c r="H15" s="19">
        <f>F15+3</f>
        <v>46001</v>
      </c>
    </row>
    <row r="16" s="3" customFormat="1" ht="14.1" customHeight="1" spans="1:9">
      <c r="A16" s="11" t="s">
        <v>1238</v>
      </c>
      <c r="B16" s="35" t="s">
        <v>1235</v>
      </c>
      <c r="C16" s="35" t="s">
        <v>1239</v>
      </c>
      <c r="D16" s="35" t="s">
        <v>1237</v>
      </c>
      <c r="E16" s="36">
        <f t="shared" ref="E16:F19" si="1">E15+7</f>
        <v>46004</v>
      </c>
      <c r="F16" s="36">
        <f t="shared" si="1"/>
        <v>46005</v>
      </c>
      <c r="G16" s="36">
        <f>F16+2</f>
        <v>46007</v>
      </c>
      <c r="H16" s="36">
        <f>F16+3</f>
        <v>46008</v>
      </c>
    </row>
    <row r="17" s="3" customFormat="1" ht="14.1" customHeight="1" spans="1:8">
      <c r="A17" s="11" t="s">
        <v>1240</v>
      </c>
      <c r="B17" s="35" t="s">
        <v>1235</v>
      </c>
      <c r="C17" s="35" t="s">
        <v>1241</v>
      </c>
      <c r="D17" s="35" t="s">
        <v>1237</v>
      </c>
      <c r="E17" s="37">
        <f t="shared" si="1"/>
        <v>46011</v>
      </c>
      <c r="F17" s="37">
        <f t="shared" si="1"/>
        <v>46012</v>
      </c>
      <c r="G17" s="37">
        <f>F17+2</f>
        <v>46014</v>
      </c>
      <c r="H17" s="37">
        <f>F17+3</f>
        <v>46015</v>
      </c>
    </row>
    <row r="18" s="3" customFormat="1" ht="14.1" customHeight="1" spans="1:8">
      <c r="A18" s="11" t="s">
        <v>1242</v>
      </c>
      <c r="B18" s="35" t="s">
        <v>1235</v>
      </c>
      <c r="C18" s="35" t="s">
        <v>1243</v>
      </c>
      <c r="D18" s="38" t="s">
        <v>1237</v>
      </c>
      <c r="E18" s="19">
        <f t="shared" si="1"/>
        <v>46018</v>
      </c>
      <c r="F18" s="19">
        <f t="shared" si="1"/>
        <v>46019</v>
      </c>
      <c r="G18" s="19">
        <f>F18+2</f>
        <v>46021</v>
      </c>
      <c r="H18" s="19">
        <f>F18+3</f>
        <v>46022</v>
      </c>
    </row>
    <row r="19" s="3" customFormat="1" ht="14.1" customHeight="1" spans="1:8">
      <c r="A19" s="11" t="s">
        <v>1244</v>
      </c>
      <c r="B19" s="35" t="s">
        <v>1235</v>
      </c>
      <c r="C19" s="35" t="s">
        <v>1245</v>
      </c>
      <c r="D19" s="35" t="s">
        <v>1237</v>
      </c>
      <c r="E19" s="19">
        <f t="shared" si="1"/>
        <v>46025</v>
      </c>
      <c r="F19" s="19">
        <f t="shared" si="1"/>
        <v>46026</v>
      </c>
      <c r="G19" s="19">
        <f>F19+2</f>
        <v>46028</v>
      </c>
      <c r="H19" s="19">
        <f>F19+3</f>
        <v>46029</v>
      </c>
    </row>
    <row r="20" s="3" customFormat="1" ht="14.1" customHeight="1" spans="1:8">
      <c r="A20" s="39"/>
      <c r="B20" s="40" t="s">
        <v>1246</v>
      </c>
      <c r="C20" s="40"/>
      <c r="D20" s="40"/>
      <c r="E20" s="41"/>
      <c r="F20" s="41"/>
      <c r="G20" s="41"/>
      <c r="H20" s="41"/>
    </row>
    <row r="21" s="3" customFormat="1" ht="14.1" customHeight="1" spans="1:8">
      <c r="A21" s="39"/>
      <c r="B21" s="42"/>
      <c r="C21" s="43"/>
      <c r="D21" s="44"/>
      <c r="E21" s="43"/>
      <c r="F21" s="43"/>
      <c r="G21" s="43"/>
      <c r="H21" s="43"/>
    </row>
    <row r="22" s="3" customFormat="1" ht="14.1" customHeight="1" spans="1:8">
      <c r="A22" s="11" t="s">
        <v>317</v>
      </c>
      <c r="B22" s="45" t="s">
        <v>1247</v>
      </c>
      <c r="C22" s="46"/>
      <c r="D22" s="46"/>
      <c r="E22" s="46"/>
      <c r="F22" s="46"/>
      <c r="G22" s="47"/>
      <c r="H22" s="2"/>
    </row>
    <row r="23" s="3" customFormat="1" ht="14.1" customHeight="1" spans="1:8">
      <c r="A23" s="11"/>
      <c r="B23" s="48" t="s">
        <v>482</v>
      </c>
      <c r="C23" s="48" t="s">
        <v>27</v>
      </c>
      <c r="D23" s="48" t="s">
        <v>28</v>
      </c>
      <c r="E23" s="48" t="s">
        <v>1033</v>
      </c>
      <c r="F23" s="48" t="s">
        <v>1248</v>
      </c>
      <c r="G23" s="48" t="s">
        <v>1230</v>
      </c>
      <c r="H23" s="2"/>
    </row>
    <row r="24" s="3" customFormat="1" ht="14.1" customHeight="1" spans="1:8">
      <c r="A24" s="11"/>
      <c r="B24" s="48" t="s">
        <v>484</v>
      </c>
      <c r="C24" s="48" t="s">
        <v>11</v>
      </c>
      <c r="D24" s="48" t="s">
        <v>12</v>
      </c>
      <c r="E24" s="48" t="s">
        <v>14</v>
      </c>
      <c r="F24" s="48" t="s">
        <v>1249</v>
      </c>
      <c r="G24" s="48" t="s">
        <v>1232</v>
      </c>
      <c r="H24" s="2"/>
    </row>
    <row r="25" s="3" customFormat="1" ht="14.1" customHeight="1" spans="1:8">
      <c r="A25" s="21" t="s">
        <v>1250</v>
      </c>
      <c r="B25" s="17" t="s">
        <v>1251</v>
      </c>
      <c r="C25" s="17" t="s">
        <v>1252</v>
      </c>
      <c r="D25" s="49" t="s">
        <v>1253</v>
      </c>
      <c r="E25" s="19">
        <v>45997</v>
      </c>
      <c r="F25" s="50">
        <f>E25+2</f>
        <v>45999</v>
      </c>
      <c r="G25" s="50">
        <f>F25+1</f>
        <v>46000</v>
      </c>
    </row>
    <row r="26" s="3" customFormat="1" ht="14.1" customHeight="1" spans="1:8">
      <c r="A26" s="21" t="s">
        <v>1254</v>
      </c>
      <c r="B26" s="17" t="s">
        <v>1255</v>
      </c>
      <c r="C26" s="51" t="s">
        <v>1256</v>
      </c>
      <c r="D26" s="52" t="s">
        <v>1253</v>
      </c>
      <c r="E26" s="19">
        <f>E25+7</f>
        <v>46004</v>
      </c>
      <c r="F26" s="50">
        <f>F25+7</f>
        <v>46006</v>
      </c>
      <c r="G26" s="50">
        <f>G25+7</f>
        <v>46007</v>
      </c>
      <c r="H26" s="2"/>
    </row>
    <row r="27" s="3" customFormat="1" ht="14.1" customHeight="1" spans="1:8">
      <c r="A27" s="21" t="s">
        <v>1257</v>
      </c>
      <c r="B27" s="17" t="s">
        <v>1258</v>
      </c>
      <c r="C27" s="17" t="s">
        <v>1259</v>
      </c>
      <c r="D27" s="17" t="s">
        <v>1253</v>
      </c>
      <c r="E27" s="20">
        <f>E26+7</f>
        <v>46011</v>
      </c>
      <c r="F27" s="20">
        <f>F26+7</f>
        <v>46013</v>
      </c>
      <c r="G27" s="20">
        <f>F27+1</f>
        <v>46014</v>
      </c>
    </row>
    <row r="28" s="3" customFormat="1" ht="14.1" customHeight="1" spans="1:8">
      <c r="A28" s="21" t="s">
        <v>1260</v>
      </c>
      <c r="B28" s="17" t="s">
        <v>1251</v>
      </c>
      <c r="C28" s="17" t="s">
        <v>1261</v>
      </c>
      <c r="D28" s="17" t="s">
        <v>1253</v>
      </c>
      <c r="E28" s="53">
        <f>E27+7</f>
        <v>46018</v>
      </c>
      <c r="F28" s="20">
        <f>E28+2</f>
        <v>46020</v>
      </c>
      <c r="G28" s="20">
        <f>G27+7</f>
        <v>46021</v>
      </c>
      <c r="H28" s="2"/>
    </row>
    <row r="29" s="3" customFormat="1" ht="14.1" customHeight="1" spans="1:8">
      <c r="A29" s="21" t="s">
        <v>1262</v>
      </c>
      <c r="B29" s="17" t="s">
        <v>1255</v>
      </c>
      <c r="C29" s="51" t="s">
        <v>1263</v>
      </c>
      <c r="D29" s="52" t="s">
        <v>1253</v>
      </c>
      <c r="E29" s="19">
        <f>E28+7</f>
        <v>46025</v>
      </c>
      <c r="F29" s="50">
        <f>E29+2</f>
        <v>46027</v>
      </c>
      <c r="G29" s="50">
        <f>G28+7</f>
        <v>46028</v>
      </c>
      <c r="H29" s="2"/>
    </row>
    <row r="30" s="2" customFormat="1" ht="14.1" customHeight="1" spans="1:8">
      <c r="A30" s="11"/>
      <c r="B30" s="54" t="s">
        <v>1264</v>
      </c>
      <c r="C30" s="54"/>
      <c r="D30" s="55"/>
      <c r="E30" s="55"/>
      <c r="F30" s="56"/>
      <c r="G30" s="56"/>
    </row>
    <row r="31" s="2" customFormat="1" ht="14.1" customHeight="1" spans="1:8">
      <c r="A31" s="11"/>
      <c r="B31" s="25"/>
      <c r="C31" s="57"/>
      <c r="D31" s="58"/>
      <c r="E31" s="57"/>
      <c r="F31" s="57"/>
      <c r="G31" s="57"/>
    </row>
    <row r="32" s="2" customFormat="1" ht="14.1" customHeight="1" spans="1:8">
      <c r="A32" s="11"/>
      <c r="B32" s="45" t="s">
        <v>1265</v>
      </c>
      <c r="C32" s="46"/>
      <c r="D32" s="46"/>
      <c r="E32" s="46"/>
      <c r="F32" s="46"/>
      <c r="G32" s="47"/>
    </row>
    <row r="33" s="2" customFormat="1" ht="14.1" customHeight="1" spans="1:8">
      <c r="A33" s="59"/>
      <c r="B33" s="48" t="s">
        <v>482</v>
      </c>
      <c r="C33" s="48" t="s">
        <v>27</v>
      </c>
      <c r="D33" s="48" t="s">
        <v>28</v>
      </c>
      <c r="E33" s="48" t="s">
        <v>1033</v>
      </c>
      <c r="F33" s="48" t="s">
        <v>1210</v>
      </c>
      <c r="G33" s="48" t="s">
        <v>1211</v>
      </c>
    </row>
    <row r="34" s="2" customFormat="1" ht="14.1" customHeight="1" spans="1:8">
      <c r="A34" s="59"/>
      <c r="B34" s="48" t="s">
        <v>484</v>
      </c>
      <c r="C34" s="48" t="s">
        <v>11</v>
      </c>
      <c r="D34" s="48" t="s">
        <v>12</v>
      </c>
      <c r="E34" s="48" t="s">
        <v>14</v>
      </c>
      <c r="F34" s="48" t="s">
        <v>1212</v>
      </c>
      <c r="G34" s="48" t="s">
        <v>1213</v>
      </c>
    </row>
    <row r="35" s="2" customFormat="1" ht="14.1" customHeight="1" spans="1:8">
      <c r="A35" s="59" t="s">
        <v>1266</v>
      </c>
      <c r="B35" s="52" t="s">
        <v>1267</v>
      </c>
      <c r="C35" s="52" t="s">
        <v>1268</v>
      </c>
      <c r="D35" s="52" t="s">
        <v>1253</v>
      </c>
      <c r="E35" s="19">
        <v>45997</v>
      </c>
      <c r="F35" s="50">
        <f>E35+2</f>
        <v>45999</v>
      </c>
      <c r="G35" s="50">
        <f>F35+1</f>
        <v>46000</v>
      </c>
    </row>
    <row r="36" s="2" customFormat="1" ht="14.1" customHeight="1" spans="1:8">
      <c r="A36" s="59" t="s">
        <v>1269</v>
      </c>
      <c r="B36" s="52" t="s">
        <v>1270</v>
      </c>
      <c r="C36" s="52" t="s">
        <v>1268</v>
      </c>
      <c r="D36" s="49" t="s">
        <v>1253</v>
      </c>
      <c r="E36" s="50">
        <f>E35+7</f>
        <v>46004</v>
      </c>
      <c r="F36" s="50">
        <f>F35+7</f>
        <v>46006</v>
      </c>
      <c r="G36" s="50">
        <f>G35+7</f>
        <v>46007</v>
      </c>
    </row>
    <row r="37" s="2" customFormat="1" ht="14.1" customHeight="1" spans="1:8">
      <c r="A37" s="59" t="s">
        <v>1271</v>
      </c>
      <c r="B37" s="52" t="s">
        <v>1272</v>
      </c>
      <c r="C37" s="52" t="s">
        <v>1273</v>
      </c>
      <c r="D37" s="60" t="s">
        <v>1253</v>
      </c>
      <c r="E37" s="20">
        <f t="shared" ref="E37:F39" si="2">E36+7</f>
        <v>46011</v>
      </c>
      <c r="F37" s="20">
        <f t="shared" si="2"/>
        <v>46013</v>
      </c>
      <c r="G37" s="20">
        <f>F37+1</f>
        <v>46014</v>
      </c>
    </row>
    <row r="38" s="2" customFormat="1" ht="14.1" customHeight="1" spans="1:8">
      <c r="A38" s="59" t="s">
        <v>1274</v>
      </c>
      <c r="B38" s="52" t="s">
        <v>1267</v>
      </c>
      <c r="C38" s="52" t="s">
        <v>1275</v>
      </c>
      <c r="D38" s="60" t="s">
        <v>1253</v>
      </c>
      <c r="E38" s="20">
        <f t="shared" si="2"/>
        <v>46018</v>
      </c>
      <c r="F38" s="20">
        <f t="shared" si="2"/>
        <v>46020</v>
      </c>
      <c r="G38" s="20">
        <f>G37+7</f>
        <v>46021</v>
      </c>
    </row>
    <row r="39" s="5" customFormat="1" ht="14.1" customHeight="1" spans="1:8">
      <c r="A39" s="61"/>
      <c r="B39" s="17" t="s">
        <v>766</v>
      </c>
      <c r="C39" s="62"/>
      <c r="D39" s="49" t="s">
        <v>1253</v>
      </c>
      <c r="E39" s="50">
        <f t="shared" si="2"/>
        <v>46025</v>
      </c>
      <c r="F39" s="50">
        <f t="shared" si="2"/>
        <v>46027</v>
      </c>
      <c r="G39" s="50">
        <f>G38+7</f>
        <v>46028</v>
      </c>
    </row>
    <row r="40" s="2" customFormat="1" ht="14.1" customHeight="1" spans="1:8">
      <c r="A40" s="11"/>
      <c r="B40" s="25" t="s">
        <v>1264</v>
      </c>
      <c r="C40" s="25"/>
      <c r="D40" s="58"/>
      <c r="E40" s="58"/>
      <c r="F40" s="58"/>
      <c r="G40" s="58"/>
      <c r="H40" s="57"/>
    </row>
    <row r="41" s="6" customFormat="1" ht="14.1" customHeight="1" spans="1:8">
      <c r="A41" s="63"/>
    </row>
    <row r="42" s="7" customFormat="1" customHeight="1" spans="1:8">
      <c r="A42" s="64"/>
    </row>
  </sheetData>
  <mergeCells count="6">
    <mergeCell ref="A1:H1"/>
    <mergeCell ref="B2:G2"/>
    <mergeCell ref="B12:H12"/>
    <mergeCell ref="B20:D20"/>
    <mergeCell ref="B22:G22"/>
    <mergeCell ref="B32:G32"/>
  </mergeCells>
  <pageMargins left="0.707638888888889" right="0.707638888888889" top="0.747916666666667" bottom="0.747916666666667" header="0.313888888888889" footer="0.313888888888889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美加</vt:lpstr>
      <vt:lpstr>欧地</vt:lpstr>
      <vt:lpstr>亚太</vt:lpstr>
      <vt:lpstr>东南亚</vt:lpstr>
      <vt:lpstr>拉非</vt:lpstr>
      <vt:lpstr>泛亚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caipe</dc:creator>
  <cp:lastModifiedBy>橙</cp:lastModifiedBy>
  <dcterms:created xsi:type="dcterms:W3CDTF">2011-10-21T02:13:00Z</dcterms:created>
  <cp:lastPrinted>2025-05-22T02:22:00Z</cp:lastPrinted>
  <dcterms:modified xsi:type="dcterms:W3CDTF">2025-11-25T09:39:49Z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C5B8374A458B4020AA5FAC1AE40C86A0_13</vt:lpwstr>
  </property>
</Properties>
</file>